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98" yWindow="-98" windowWidth="21795" windowHeight="12975" tabRatio="600" firstSheet="0" activeTab="0" autoFilterDateGrouping="1"/>
  </bookViews>
  <sheets>
    <sheet xmlns:r="http://schemas.openxmlformats.org/officeDocument/2006/relationships" name="Read Me" sheetId="1" state="visible" r:id="rId1"/>
    <sheet xmlns:r="http://schemas.openxmlformats.org/officeDocument/2006/relationships" name="Your Rounds" sheetId="2" state="visible" r:id="rId2"/>
  </sheets>
  <definedNames/>
  <calcPr calcId="191029" fullCalcOnLoad="1"/>
</workbook>
</file>

<file path=xl/styles.xml><?xml version="1.0" encoding="utf-8"?>
<styleSheet xmlns="http://schemas.openxmlformats.org/spreadsheetml/2006/main">
  <numFmts count="1">
    <numFmt numFmtId="164" formatCode="dd\-mmm\-yyyy"/>
  </numFmts>
  <fonts count="11">
    <font>
      <name val="Calibri"/>
      <family val="2"/>
      <color theme="1"/>
      <sz val="11"/>
      <scheme val="minor"/>
    </font>
    <font>
      <name val="Calibri"/>
      <b val="1"/>
      <color rgb="FF1F3D2B"/>
      <sz val="20"/>
    </font>
    <font>
      <name val="Calibri"/>
      <color rgb="FFC7972F"/>
      <sz val="12"/>
    </font>
    <font>
      <name val="Calibri"/>
      <b val="1"/>
      <color rgb="FF1F3D2B"/>
      <sz val="13"/>
    </font>
    <font>
      <name val="Calibri"/>
      <color rgb="FF000000"/>
      <sz val="11"/>
    </font>
    <font>
      <name val="Calibri"/>
      <color rgb="FF666666"/>
      <sz val="10"/>
    </font>
    <font>
      <name val="Calibri"/>
      <b val="1"/>
      <color rgb="FFFFFFFF"/>
      <sz val="10"/>
    </font>
    <font>
      <name val="Calibri"/>
      <color rgb="FF000000"/>
      <sz val="10"/>
    </font>
    <font>
      <name val="Calibri"/>
      <b val="1"/>
      <color rgb="FF1F3D2B"/>
      <sz val="10"/>
    </font>
    <font>
      <name val="Calibri"/>
      <color rgb="FF0000FF"/>
      <sz val="10"/>
    </font>
    <font>
      <name val="Calibri"/>
      <i val="1"/>
      <color rgb="FF666666"/>
      <sz val="9"/>
    </font>
  </fonts>
  <fills count="5">
    <fill>
      <patternFill/>
    </fill>
    <fill>
      <patternFill patternType="gray125"/>
    </fill>
    <fill>
      <patternFill patternType="solid">
        <fgColor rgb="FF1F3D2B"/>
      </patternFill>
    </fill>
    <fill>
      <patternFill patternType="solid">
        <fgColor rgb="FFC7972F"/>
      </patternFill>
    </fill>
    <fill>
      <patternFill patternType="solid">
        <fgColor rgb="FFF2E3BC"/>
      </patternFill>
    </fill>
  </fills>
  <borders count="2">
    <border>
      <left/>
      <right/>
      <top/>
      <bottom/>
      <diagonal/>
    </border>
    <border>
      <left style="thin">
        <color rgb="FFD8CFB8"/>
      </left>
      <right style="thin">
        <color rgb="FFD8CFB8"/>
      </right>
      <top style="thin">
        <color rgb="FFD8CFB8"/>
      </top>
      <bottom style="thin">
        <color rgb="FFD8CFB8"/>
      </bottom>
      <diagonal/>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0" applyAlignment="1" pivotButton="0" quotePrefix="0" xfId="0">
      <alignment horizontal="center" vertical="center" wrapText="1"/>
    </xf>
    <xf numFmtId="0" fontId="6" fillId="3" borderId="0" applyAlignment="1" pivotButton="0" quotePrefix="0" xfId="0">
      <alignment horizontal="center" vertical="center" wrapText="1"/>
    </xf>
    <xf numFmtId="0" fontId="0" fillId="0" borderId="1" pivotButton="0" quotePrefix="0" xfId="0"/>
    <xf numFmtId="164" fontId="0" fillId="0" borderId="1" pivotButton="0" quotePrefix="0" xfId="0"/>
    <xf numFmtId="0" fontId="7" fillId="0" borderId="1" pivotButton="0" quotePrefix="0" xfId="0"/>
    <xf numFmtId="0" fontId="8" fillId="4" borderId="1" pivotButton="0" quotePrefix="0" xfId="0"/>
    <xf numFmtId="0" fontId="9" fillId="0" borderId="1" pivotButton="0" quotePrefix="0" xfId="0"/>
    <xf numFmtId="164" fontId="9" fillId="0" borderId="1" pivotButton="0" quotePrefix="0" xfId="0"/>
    <xf numFmtId="0" fontId="10" fillId="0" borderId="0" pivotButton="0" quotePrefix="0" xfId="0"/>
    <xf numFmtId="164" fontId="0" fillId="0" borderId="1" pivotButton="0" quotePrefix="0" xfId="0"/>
    <xf numFmtId="164" fontId="9" fillId="0" borderId="1"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5"/>
  <sheetViews>
    <sheetView showGridLines="0" tabSelected="1" workbookViewId="0">
      <selection activeCell="A1" sqref="A1"/>
    </sheetView>
  </sheetViews>
  <sheetFormatPr baseColWidth="8" defaultRowHeight="14.25"/>
  <cols>
    <col width="3" customWidth="1" min="1" max="1"/>
    <col width="100" customWidth="1" min="2" max="2"/>
  </cols>
  <sheetData>
    <row r="2" ht="25.5" customHeight="1">
      <c r="B2" s="1" t="inlineStr">
        <is>
          <t>Golfscore Club Performance Index Calculator</t>
        </is>
      </c>
    </row>
    <row r="3" ht="15.75" customHeight="1">
      <c r="B3" s="2" t="inlineStr">
        <is>
          <t>A free tool for calculating an approximate, non-official handicap from your own score history.</t>
        </is>
      </c>
    </row>
    <row r="5" ht="16.9" customHeight="1">
      <c r="B5" s="3" t="inlineStr">
        <is>
          <t>What this is</t>
        </is>
      </c>
    </row>
    <row r="6" ht="57" customHeight="1">
      <c r="B6" s="4" t="inlineStr">
        <is>
          <t>This spreadsheet estimates a "Golfscore Club Performance Index" for a golfer who doesn't have an official handicap -- new golfers, social groups, or trip players who just want a fair number to play off. It follows the same core rules the World Handicap System (WHS) uses for real handicaps: a Score Differential per round, a Net Double Bogey cap on any single blow-up hole, and an average of your best recent rounds.</t>
        </is>
      </c>
    </row>
    <row r="8" ht="16.9" customHeight="1">
      <c r="B8" s="3" t="inlineStr">
        <is>
          <t>This is NOT an official handicap</t>
        </is>
      </c>
    </row>
    <row r="9" ht="57" customHeight="1">
      <c r="B9" s="4" t="inlineStr">
        <is>
          <t>A real, portable WHS or Golf Australia Handicap Index can only be issued through a recognised golf club or association, via an authorised provider (Golf Australia's GOLF Link, the USGA's GHIN, etc). Golfscore Club is not one of these. Your Performance Index is a genuine, faithful approximation for casual/social play -- great for levelling a friendly game -- but it can't be used to enter another club's official competition or claim handicap-based prize eligibility elsewhere.</t>
        </is>
      </c>
    </row>
    <row r="11" ht="16.9" customHeight="1">
      <c r="B11" s="3" t="inlineStr">
        <is>
          <t>How to use it</t>
        </is>
      </c>
    </row>
    <row r="12" ht="85.5" customHeight="1">
      <c r="B12" s="4" t="inlineStr">
        <is>
          <t>Go to the "Your Rounds" tab. Rows 2-4 are a worked example already filled in -- leave them as a reference, or delete and replace with your own. For each round you play: enter the Tee Colour (a reference note only -- it isn't used in any calculation, but makes it easy to tell your rounds apart if you play different tees at the same course), the Slope Rating and Course Rating for the tees you played (printed on the scorecard or available from the course), then each hole's Par, Stroke Index (SI), and your Gross score. Type PU if you picked up without finishing a hole -- see the note on pick-ups below. Your Performance Index appears in the rightmost column, updating automatically after each round.</t>
        </is>
      </c>
    </row>
    <row r="14" ht="16.9" customHeight="1">
      <c r="B14" s="3" t="inlineStr">
        <is>
          <t>A note on pick-ups</t>
        </is>
      </c>
    </row>
    <row r="15" ht="42.75" customHeight="1">
      <c r="B15" s="4" t="inlineStr">
        <is>
          <t>A round is only used if every one of the 18 holes has a real score -- picking up on even one hole excludes that whole round. If you're going to pick up, it's better to keep counting and write down your actual score than to leave it blank or mark it PU -- the spreadsheet's own Net Double Bogey cap will handle a bad number for you automatically, and that keeps the round usable.</t>
        </is>
      </c>
    </row>
    <row r="17" ht="16.9" customHeight="1">
      <c r="B17" s="3" t="inlineStr">
        <is>
          <t>The maths, in brief</t>
        </is>
      </c>
    </row>
    <row r="18" ht="57" customHeight="1">
      <c r="B18" s="4" t="inlineStr">
        <is>
          <t>1. Adjusted Gross Score -- each hole is capped before it's added up, so one disaster hole can't wreck your whole number. Before you have any Performance Index yet, every hole is capped at Par + 5 (the real WHS Rule 3.1a answer to "what do you do before someone has a handicap at all"). Once you have an index, later rounds use the real Net Double Bogey cap instead: Par + 2 + the handicap strokes you receive on that specific hole.</t>
        </is>
      </c>
    </row>
    <row r="19" ht="28.5" customHeight="1">
      <c r="B19" s="4" t="inlineStr">
        <is>
          <t>2. Score Differential -- (113 / Slope Rating) x (Adjusted Gross Score - Course Rating), rounded to one decimal place. This is the same core WHS formula used everywhere.</t>
        </is>
      </c>
    </row>
    <row r="20" ht="85.5" customHeight="1">
      <c r="B20" s="4" t="inlineStr">
        <is>
          <t>3. Performance Index -- an average of your lowest (best) recent differentials, using how many rounds you have on record. This spreadsheet uses Golf Australia's own official table (3+ rounds -- the same table shown on the Golf Australia app/website) extended down to 1-2 rounds by continuing that table's own pattern: 1 round on file -&gt; that round alone, adjusted down 4.0 strokes; 2 rounds -&gt; down 3.0; 3 rounds (Golf Australia's own official starting point) -&gt; down 2.0; easing to no adjustment by 5 rounds. From 6 rounds on, an increasing average of your best few kicks in, up to your best 8 of the most recent 20 once you've got 20+ rounds on record.</t>
        </is>
      </c>
    </row>
    <row r="22" ht="16.9" customHeight="1">
      <c r="B22" s="3" t="inlineStr">
        <is>
          <t>What's deliberately simplified here (compared to full official WHS)</t>
        </is>
      </c>
    </row>
    <row r="23" ht="99.75" customHeight="1">
      <c r="B23" s="4" t="inlineStr">
        <is>
          <t>- No Playing Conditions Calculation (a same-day weather adjustment) -- not needed for a casual index.
- This spreadsheet supports full 18-hole rounds only; 9-hole rounds aren't handled here.
- A Performance Index is shown from your very first round -- real WHS waits for 54 holes (usually 3 rounds) before issuing any number at all. Since this is already a non-official approximation, showing a number sooner is more useful for the "as little as one round" use case this tool is built for.
- Only your most recent 20 rounds are ever used (this spreadsheet holds 20 rows for exactly that reason) -- add a new row for round 21 and delete your oldest to keep rolling forward.</t>
        </is>
      </c>
    </row>
    <row r="25">
      <c r="B25" s="5" t="inlineStr">
        <is>
          <t>Questions or found something that doesn't look right? Email support@golfscore.club.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W23"/>
  <sheetViews>
    <sheetView showGridLines="0" workbookViewId="0">
      <pane xSplit="4" ySplit="1" topLeftCell="E2" activePane="bottomRight" state="frozen"/>
      <selection pane="topRight" activeCell="A1" sqref="A1"/>
      <selection pane="bottomLeft" activeCell="A1" sqref="A1"/>
      <selection pane="bottomRight" activeCell="A1" sqref="A1"/>
    </sheetView>
  </sheetViews>
  <sheetFormatPr baseColWidth="8" defaultRowHeight="14.25"/>
  <cols>
    <col width="9" customWidth="1" min="1" max="1"/>
    <col width="12" customWidth="1" min="2" max="2"/>
    <col width="24" customWidth="1" min="3" max="3"/>
    <col width="10" customWidth="1" min="4" max="4"/>
    <col width="9" customWidth="1" min="5" max="6"/>
    <col hidden="1" outlineLevel="1" width="7" customWidth="1" min="7" max="8"/>
    <col width="8" customWidth="1" min="9" max="9"/>
    <col hidden="1" outlineLevel="1" width="7" customWidth="1" min="10" max="11"/>
    <col width="8" customWidth="1" min="12" max="12"/>
    <col hidden="1" outlineLevel="1" width="7" customWidth="1" min="13" max="14"/>
    <col width="8" customWidth="1" min="15" max="15"/>
    <col hidden="1" outlineLevel="1" width="7" customWidth="1" min="16" max="17"/>
    <col width="8" customWidth="1" min="18" max="18"/>
    <col hidden="1" outlineLevel="1" width="7" customWidth="1" min="19" max="20"/>
    <col width="8" customWidth="1" min="21" max="21"/>
    <col hidden="1" outlineLevel="1" width="7" customWidth="1" min="22" max="23"/>
    <col width="8" customWidth="1" min="24" max="24"/>
    <col hidden="1" outlineLevel="1" width="7" customWidth="1" min="25" max="26"/>
    <col width="8" customWidth="1" min="27" max="27"/>
    <col hidden="1" outlineLevel="1" width="7" customWidth="1" min="28" max="29"/>
    <col width="8" customWidth="1" min="30" max="30"/>
    <col hidden="1" outlineLevel="1" width="7" customWidth="1" min="31" max="32"/>
    <col width="8" customWidth="1" min="33" max="33"/>
    <col hidden="1" outlineLevel="1" width="7" customWidth="1" min="34" max="35"/>
    <col width="8" customWidth="1" min="36" max="36"/>
    <col hidden="1" outlineLevel="1" width="7" customWidth="1" min="37" max="38"/>
    <col width="8" customWidth="1" min="39" max="39"/>
    <col hidden="1" outlineLevel="1" width="7" customWidth="1" min="40" max="41"/>
    <col width="8" customWidth="1" min="42" max="42"/>
    <col hidden="1" outlineLevel="1" width="7" customWidth="1" min="43" max="44"/>
    <col width="8" customWidth="1" min="45" max="45"/>
    <col hidden="1" outlineLevel="1" width="7" customWidth="1" min="46" max="47"/>
    <col width="8" customWidth="1" min="48" max="48"/>
    <col hidden="1" outlineLevel="1" width="7" customWidth="1" min="49" max="50"/>
    <col width="8" customWidth="1" min="51" max="51"/>
    <col hidden="1" outlineLevel="1" width="7" customWidth="1" min="52" max="53"/>
    <col width="8" customWidth="1" min="54" max="54"/>
    <col hidden="1" outlineLevel="1" width="7" customWidth="1" min="55" max="56"/>
    <col width="8" customWidth="1" min="57" max="57"/>
    <col hidden="1" outlineLevel="1" width="7" customWidth="1" min="58" max="59"/>
    <col width="8" customWidth="1" min="60" max="62"/>
    <col width="22" customWidth="1" min="63" max="63"/>
    <col width="12" customWidth="1" min="64" max="65"/>
    <col hidden="1" outlineLevel="1" width="7" customWidth="1" min="66" max="83"/>
    <col width="11" customWidth="1" min="84" max="85"/>
    <col hidden="1" outlineLevel="1" width="8" customWidth="1" min="86" max="93"/>
    <col width="9" customWidth="1" min="94" max="94"/>
    <col width="11" customWidth="1" min="95" max="95"/>
    <col width="12" customWidth="1" min="96" max="96"/>
    <col width="12" customWidth="1" min="99" max="101"/>
  </cols>
  <sheetData>
    <row r="1" ht="32" customHeight="1">
      <c r="A1" s="6" t="inlineStr">
        <is>
          <t>Round #</t>
        </is>
      </c>
      <c r="B1" s="6" t="inlineStr">
        <is>
          <t>Date</t>
        </is>
      </c>
      <c r="C1" s="6" t="inlineStr">
        <is>
          <t>Course</t>
        </is>
      </c>
      <c r="D1" s="6" t="inlineStr">
        <is>
          <t>Tee
Colour</t>
        </is>
      </c>
      <c r="E1" s="6" t="inlineStr">
        <is>
          <t>Slope
Rating</t>
        </is>
      </c>
      <c r="F1" s="6" t="inlineStr">
        <is>
          <t>Course
Rating</t>
        </is>
      </c>
      <c r="G1" s="6" t="inlineStr">
        <is>
          <t>H1
Par</t>
        </is>
      </c>
      <c r="H1" s="6" t="inlineStr">
        <is>
          <t>H1
SI</t>
        </is>
      </c>
      <c r="I1" s="6" t="inlineStr">
        <is>
          <t>H1
Score</t>
        </is>
      </c>
      <c r="J1" s="6" t="inlineStr">
        <is>
          <t>H2
Par</t>
        </is>
      </c>
      <c r="K1" s="6" t="inlineStr">
        <is>
          <t>H2
SI</t>
        </is>
      </c>
      <c r="L1" s="6" t="inlineStr">
        <is>
          <t>H2
Score</t>
        </is>
      </c>
      <c r="M1" s="6" t="inlineStr">
        <is>
          <t>H3
Par</t>
        </is>
      </c>
      <c r="N1" s="6" t="inlineStr">
        <is>
          <t>H3
SI</t>
        </is>
      </c>
      <c r="O1" s="6" t="inlineStr">
        <is>
          <t>H3
Score</t>
        </is>
      </c>
      <c r="P1" s="6" t="inlineStr">
        <is>
          <t>H4
Par</t>
        </is>
      </c>
      <c r="Q1" s="6" t="inlineStr">
        <is>
          <t>H4
SI</t>
        </is>
      </c>
      <c r="R1" s="6" t="inlineStr">
        <is>
          <t>H4
Score</t>
        </is>
      </c>
      <c r="S1" s="6" t="inlineStr">
        <is>
          <t>H5
Par</t>
        </is>
      </c>
      <c r="T1" s="6" t="inlineStr">
        <is>
          <t>H5
SI</t>
        </is>
      </c>
      <c r="U1" s="6" t="inlineStr">
        <is>
          <t>H5
Score</t>
        </is>
      </c>
      <c r="V1" s="6" t="inlineStr">
        <is>
          <t>H6
Par</t>
        </is>
      </c>
      <c r="W1" s="6" t="inlineStr">
        <is>
          <t>H6
SI</t>
        </is>
      </c>
      <c r="X1" s="6" t="inlineStr">
        <is>
          <t>H6
Score</t>
        </is>
      </c>
      <c r="Y1" s="6" t="inlineStr">
        <is>
          <t>H7
Par</t>
        </is>
      </c>
      <c r="Z1" s="6" t="inlineStr">
        <is>
          <t>H7
SI</t>
        </is>
      </c>
      <c r="AA1" s="6" t="inlineStr">
        <is>
          <t>H7
Score</t>
        </is>
      </c>
      <c r="AB1" s="6" t="inlineStr">
        <is>
          <t>H8
Par</t>
        </is>
      </c>
      <c r="AC1" s="6" t="inlineStr">
        <is>
          <t>H8
SI</t>
        </is>
      </c>
      <c r="AD1" s="6" t="inlineStr">
        <is>
          <t>H8
Score</t>
        </is>
      </c>
      <c r="AE1" s="6" t="inlineStr">
        <is>
          <t>H9
Par</t>
        </is>
      </c>
      <c r="AF1" s="6" t="inlineStr">
        <is>
          <t>H9
SI</t>
        </is>
      </c>
      <c r="AG1" s="6" t="inlineStr">
        <is>
          <t>H9
Score</t>
        </is>
      </c>
      <c r="AH1" s="6" t="inlineStr">
        <is>
          <t>H10
Par</t>
        </is>
      </c>
      <c r="AI1" s="6" t="inlineStr">
        <is>
          <t>H10
SI</t>
        </is>
      </c>
      <c r="AJ1" s="6" t="inlineStr">
        <is>
          <t>H10
Score</t>
        </is>
      </c>
      <c r="AK1" s="6" t="inlineStr">
        <is>
          <t>H11
Par</t>
        </is>
      </c>
      <c r="AL1" s="6" t="inlineStr">
        <is>
          <t>H11
SI</t>
        </is>
      </c>
      <c r="AM1" s="6" t="inlineStr">
        <is>
          <t>H11
Score</t>
        </is>
      </c>
      <c r="AN1" s="6" t="inlineStr">
        <is>
          <t>H12
Par</t>
        </is>
      </c>
      <c r="AO1" s="6" t="inlineStr">
        <is>
          <t>H12
SI</t>
        </is>
      </c>
      <c r="AP1" s="6" t="inlineStr">
        <is>
          <t>H12
Score</t>
        </is>
      </c>
      <c r="AQ1" s="6" t="inlineStr">
        <is>
          <t>H13
Par</t>
        </is>
      </c>
      <c r="AR1" s="6" t="inlineStr">
        <is>
          <t>H13
SI</t>
        </is>
      </c>
      <c r="AS1" s="6" t="inlineStr">
        <is>
          <t>H13
Score</t>
        </is>
      </c>
      <c r="AT1" s="6" t="inlineStr">
        <is>
          <t>H14
Par</t>
        </is>
      </c>
      <c r="AU1" s="6" t="inlineStr">
        <is>
          <t>H14
SI</t>
        </is>
      </c>
      <c r="AV1" s="6" t="inlineStr">
        <is>
          <t>H14
Score</t>
        </is>
      </c>
      <c r="AW1" s="6" t="inlineStr">
        <is>
          <t>H15
Par</t>
        </is>
      </c>
      <c r="AX1" s="6" t="inlineStr">
        <is>
          <t>H15
SI</t>
        </is>
      </c>
      <c r="AY1" s="6" t="inlineStr">
        <is>
          <t>H15
Score</t>
        </is>
      </c>
      <c r="AZ1" s="6" t="inlineStr">
        <is>
          <t>H16
Par</t>
        </is>
      </c>
      <c r="BA1" s="6" t="inlineStr">
        <is>
          <t>H16
SI</t>
        </is>
      </c>
      <c r="BB1" s="6" t="inlineStr">
        <is>
          <t>H16
Score</t>
        </is>
      </c>
      <c r="BC1" s="6" t="inlineStr">
        <is>
          <t>H17
Par</t>
        </is>
      </c>
      <c r="BD1" s="6" t="inlineStr">
        <is>
          <t>H17
SI</t>
        </is>
      </c>
      <c r="BE1" s="6" t="inlineStr">
        <is>
          <t>H17
Score</t>
        </is>
      </c>
      <c r="BF1" s="6" t="inlineStr">
        <is>
          <t>H18
Par</t>
        </is>
      </c>
      <c r="BG1" s="6" t="inlineStr">
        <is>
          <t>H18
SI</t>
        </is>
      </c>
      <c r="BH1" s="6" t="inlineStr">
        <is>
          <t>H18
Score</t>
        </is>
      </c>
      <c r="BI1" s="6" t="inlineStr">
        <is>
          <t>Total
Par</t>
        </is>
      </c>
      <c r="BJ1" s="6" t="inlineStr">
        <is>
          <t>Holes
Played</t>
        </is>
      </c>
      <c r="BK1" s="6" t="inlineStr">
        <is>
          <t>Status</t>
        </is>
      </c>
      <c r="BL1" s="6" t="inlineStr">
        <is>
          <t>Index Before
This Round</t>
        </is>
      </c>
      <c r="BM1" s="6" t="inlineStr">
        <is>
          <t>Course HCP
Used to Cap</t>
        </is>
      </c>
      <c r="BN1" s="6" t="inlineStr">
        <is>
          <t>H1
Capped</t>
        </is>
      </c>
      <c r="BO1" s="6" t="inlineStr">
        <is>
          <t>H2
Capped</t>
        </is>
      </c>
      <c r="BP1" s="6" t="inlineStr">
        <is>
          <t>H3
Capped</t>
        </is>
      </c>
      <c r="BQ1" s="6" t="inlineStr">
        <is>
          <t>H4
Capped</t>
        </is>
      </c>
      <c r="BR1" s="6" t="inlineStr">
        <is>
          <t>H5
Capped</t>
        </is>
      </c>
      <c r="BS1" s="6" t="inlineStr">
        <is>
          <t>H6
Capped</t>
        </is>
      </c>
      <c r="BT1" s="6" t="inlineStr">
        <is>
          <t>H7
Capped</t>
        </is>
      </c>
      <c r="BU1" s="6" t="inlineStr">
        <is>
          <t>H8
Capped</t>
        </is>
      </c>
      <c r="BV1" s="6" t="inlineStr">
        <is>
          <t>H9
Capped</t>
        </is>
      </c>
      <c r="BW1" s="6" t="inlineStr">
        <is>
          <t>H10
Capped</t>
        </is>
      </c>
      <c r="BX1" s="6" t="inlineStr">
        <is>
          <t>H11
Capped</t>
        </is>
      </c>
      <c r="BY1" s="6" t="inlineStr">
        <is>
          <t>H12
Capped</t>
        </is>
      </c>
      <c r="BZ1" s="6" t="inlineStr">
        <is>
          <t>H13
Capped</t>
        </is>
      </c>
      <c r="CA1" s="6" t="inlineStr">
        <is>
          <t>H14
Capped</t>
        </is>
      </c>
      <c r="CB1" s="6" t="inlineStr">
        <is>
          <t>H15
Capped</t>
        </is>
      </c>
      <c r="CC1" s="6" t="inlineStr">
        <is>
          <t>H16
Capped</t>
        </is>
      </c>
      <c r="CD1" s="6" t="inlineStr">
        <is>
          <t>H17
Capped</t>
        </is>
      </c>
      <c r="CE1" s="6" t="inlineStr">
        <is>
          <t>H18
Capped</t>
        </is>
      </c>
      <c r="CF1" s="6" t="inlineStr">
        <is>
          <t>Adjusted
Gross Score</t>
        </is>
      </c>
      <c r="CG1" s="6" t="inlineStr">
        <is>
          <t>Score
Differential</t>
        </is>
      </c>
      <c r="CH1" s="6" t="inlineStr">
        <is>
          <t>Lowest
1</t>
        </is>
      </c>
      <c r="CI1" s="6" t="inlineStr">
        <is>
          <t>Lowest
2</t>
        </is>
      </c>
      <c r="CJ1" s="6" t="inlineStr">
        <is>
          <t>Lowest
3</t>
        </is>
      </c>
      <c r="CK1" s="6" t="inlineStr">
        <is>
          <t>Lowest
4</t>
        </is>
      </c>
      <c r="CL1" s="6" t="inlineStr">
        <is>
          <t>Lowest
5</t>
        </is>
      </c>
      <c r="CM1" s="6" t="inlineStr">
        <is>
          <t>Lowest
6</t>
        </is>
      </c>
      <c r="CN1" s="6" t="inlineStr">
        <is>
          <t>Lowest
7</t>
        </is>
      </c>
      <c r="CO1" s="6" t="inlineStr">
        <is>
          <t>Lowest
8</t>
        </is>
      </c>
      <c r="CP1" s="6" t="inlineStr">
        <is>
          <t>N
(Rule 5.2a)</t>
        </is>
      </c>
      <c r="CQ1" s="6" t="inlineStr">
        <is>
          <t>Adjustment</t>
        </is>
      </c>
      <c r="CR1" s="7" t="inlineStr">
        <is>
          <t>Performance
Index</t>
        </is>
      </c>
      <c r="CU1" s="6" t="inlineStr">
        <is>
          <t>Rounds
available</t>
        </is>
      </c>
      <c r="CV1" s="6" t="inlineStr">
        <is>
          <t>Use
lowest N</t>
        </is>
      </c>
      <c r="CW1" s="6" t="inlineStr">
        <is>
          <t>Adjustment</t>
        </is>
      </c>
    </row>
    <row r="2">
      <c r="A2" s="8" t="n">
        <v>1</v>
      </c>
      <c r="B2" s="15" t="n">
        <v>46023</v>
      </c>
      <c r="C2" s="8" t="inlineStr">
        <is>
          <t>Example Golf Club</t>
        </is>
      </c>
      <c r="D2" s="8" t="inlineStr">
        <is>
          <t>White</t>
        </is>
      </c>
      <c r="E2" s="8" t="n">
        <v>113</v>
      </c>
      <c r="F2" s="8" t="n">
        <v>72</v>
      </c>
      <c r="G2" s="8" t="n">
        <v>4</v>
      </c>
      <c r="H2" s="8" t="n">
        <v>1</v>
      </c>
      <c r="I2" s="8" t="n">
        <v>6</v>
      </c>
      <c r="J2" s="8" t="n">
        <v>4</v>
      </c>
      <c r="K2" s="8" t="n">
        <v>2</v>
      </c>
      <c r="L2" s="8" t="n">
        <v>6</v>
      </c>
      <c r="M2" s="8" t="n">
        <v>4</v>
      </c>
      <c r="N2" s="8" t="n">
        <v>3</v>
      </c>
      <c r="O2" s="8" t="n">
        <v>6</v>
      </c>
      <c r="P2" s="8" t="n">
        <v>4</v>
      </c>
      <c r="Q2" s="8" t="n">
        <v>4</v>
      </c>
      <c r="R2" s="8" t="n">
        <v>6</v>
      </c>
      <c r="S2" s="8" t="n">
        <v>4</v>
      </c>
      <c r="T2" s="8" t="n">
        <v>5</v>
      </c>
      <c r="U2" s="8" t="n">
        <v>6</v>
      </c>
      <c r="V2" s="8" t="n">
        <v>4</v>
      </c>
      <c r="W2" s="8" t="n">
        <v>6</v>
      </c>
      <c r="X2" s="8" t="n">
        <v>6</v>
      </c>
      <c r="Y2" s="8" t="n">
        <v>4</v>
      </c>
      <c r="Z2" s="8" t="n">
        <v>7</v>
      </c>
      <c r="AA2" s="8" t="n">
        <v>6</v>
      </c>
      <c r="AB2" s="8" t="n">
        <v>4</v>
      </c>
      <c r="AC2" s="8" t="n">
        <v>8</v>
      </c>
      <c r="AD2" s="8" t="n">
        <v>6</v>
      </c>
      <c r="AE2" s="8" t="n">
        <v>4</v>
      </c>
      <c r="AF2" s="8" t="n">
        <v>9</v>
      </c>
      <c r="AG2" s="8" t="n">
        <v>6</v>
      </c>
      <c r="AH2" s="8" t="n">
        <v>4</v>
      </c>
      <c r="AI2" s="8" t="n">
        <v>10</v>
      </c>
      <c r="AJ2" s="8" t="n">
        <v>6</v>
      </c>
      <c r="AK2" s="8" t="n">
        <v>4</v>
      </c>
      <c r="AL2" s="8" t="n">
        <v>11</v>
      </c>
      <c r="AM2" s="8" t="n">
        <v>6</v>
      </c>
      <c r="AN2" s="8" t="n">
        <v>4</v>
      </c>
      <c r="AO2" s="8" t="n">
        <v>12</v>
      </c>
      <c r="AP2" s="8" t="n">
        <v>6</v>
      </c>
      <c r="AQ2" s="8" t="n">
        <v>4</v>
      </c>
      <c r="AR2" s="8" t="n">
        <v>13</v>
      </c>
      <c r="AS2" s="8" t="n">
        <v>6</v>
      </c>
      <c r="AT2" s="8" t="n">
        <v>4</v>
      </c>
      <c r="AU2" s="8" t="n">
        <v>14</v>
      </c>
      <c r="AV2" s="8" t="n">
        <v>6</v>
      </c>
      <c r="AW2" s="8" t="n">
        <v>4</v>
      </c>
      <c r="AX2" s="8" t="n">
        <v>15</v>
      </c>
      <c r="AY2" s="8" t="n">
        <v>6</v>
      </c>
      <c r="AZ2" s="8" t="n">
        <v>4</v>
      </c>
      <c r="BA2" s="8" t="n">
        <v>16</v>
      </c>
      <c r="BB2" s="8" t="n">
        <v>6</v>
      </c>
      <c r="BC2" s="8" t="n">
        <v>4</v>
      </c>
      <c r="BD2" s="8" t="n">
        <v>17</v>
      </c>
      <c r="BE2" s="8" t="n">
        <v>6</v>
      </c>
      <c r="BF2" s="8" t="n">
        <v>4</v>
      </c>
      <c r="BG2" s="8" t="n">
        <v>18</v>
      </c>
      <c r="BH2" s="8" t="n">
        <v>6</v>
      </c>
      <c r="BI2" s="10">
        <f>G2+J2+M2+P2+S2+V2+Y2+AB2+AE2+AH2+AK2+AN2+AQ2+AT2+AW2+AZ2+BC2+BF2</f>
        <v/>
      </c>
      <c r="BJ2" s="10">
        <f>ISNUMBER(I2)+ISNUMBER(L2)+ISNUMBER(O2)+ISNUMBER(R2)+ISNUMBER(U2)+ISNUMBER(X2)+ISNUMBER(AA2)+ISNUMBER(AD2)+ISNUMBER(AG2)+ISNUMBER(AJ2)+ISNUMBER(AM2)+ISNUMBER(AP2)+ISNUMBER(AS2)+ISNUMBER(AV2)+ISNUMBER(AY2)+ISNUMBER(BB2)+ISNUMBER(BE2)+ISNUMBER(BH2)</f>
        <v/>
      </c>
      <c r="BK2" s="10">
        <f>IF(BJ2=18,"Included","EXCLUDED - partial round")</f>
        <v/>
      </c>
      <c r="BL2" s="8" t="n"/>
      <c r="BM2" s="10">
        <f>IF(BL2="","Bootstrap",ROUND(BL2*(E2/113)+(F2-BI2),0))</f>
        <v/>
      </c>
      <c r="BN2" s="10">
        <f>IF(OR(ISBLANK(I2),I2="PU"),"",MIN(I2,IF(BM2="Bootstrap",G2+5,G2+2+IF(BM2&lt;0,-(ROUNDDOWN(ABS(BM2)/18,0)+IF(H2&gt;18-MOD(ABS(BM2),18),1,0)),ROUNDDOWN(BM2/18,0)+IF(H2&lt;=MOD(BM2,18),1,0)))))</f>
        <v/>
      </c>
      <c r="BO2" s="10">
        <f>IF(OR(ISBLANK(L2),L2="PU"),"",MIN(L2,IF(BM2="Bootstrap",J2+5,J2+2+IF(BM2&lt;0,-(ROUNDDOWN(ABS(BM2)/18,0)+IF(K2&gt;18-MOD(ABS(BM2),18),1,0)),ROUNDDOWN(BM2/18,0)+IF(K2&lt;=MOD(BM2,18),1,0)))))</f>
        <v/>
      </c>
      <c r="BP2" s="10">
        <f>IF(OR(ISBLANK(O2),O2="PU"),"",MIN(O2,IF(BM2="Bootstrap",M2+5,M2+2+IF(BM2&lt;0,-(ROUNDDOWN(ABS(BM2)/18,0)+IF(N2&gt;18-MOD(ABS(BM2),18),1,0)),ROUNDDOWN(BM2/18,0)+IF(N2&lt;=MOD(BM2,18),1,0)))))</f>
        <v/>
      </c>
      <c r="BQ2" s="10">
        <f>IF(OR(ISBLANK(R2),R2="PU"),"",MIN(R2,IF(BM2="Bootstrap",P2+5,P2+2+IF(BM2&lt;0,-(ROUNDDOWN(ABS(BM2)/18,0)+IF(Q2&gt;18-MOD(ABS(BM2),18),1,0)),ROUNDDOWN(BM2/18,0)+IF(Q2&lt;=MOD(BM2,18),1,0)))))</f>
        <v/>
      </c>
      <c r="BR2" s="10">
        <f>IF(OR(ISBLANK(U2),U2="PU"),"",MIN(U2,IF(BM2="Bootstrap",S2+5,S2+2+IF(BM2&lt;0,-(ROUNDDOWN(ABS(BM2)/18,0)+IF(T2&gt;18-MOD(ABS(BM2),18),1,0)),ROUNDDOWN(BM2/18,0)+IF(T2&lt;=MOD(BM2,18),1,0)))))</f>
        <v/>
      </c>
      <c r="BS2" s="10">
        <f>IF(OR(ISBLANK(X2),X2="PU"),"",MIN(X2,IF(BM2="Bootstrap",V2+5,V2+2+IF(BM2&lt;0,-(ROUNDDOWN(ABS(BM2)/18,0)+IF(W2&gt;18-MOD(ABS(BM2),18),1,0)),ROUNDDOWN(BM2/18,0)+IF(W2&lt;=MOD(BM2,18),1,0)))))</f>
        <v/>
      </c>
      <c r="BT2" s="10">
        <f>IF(OR(ISBLANK(AA2),AA2="PU"),"",MIN(AA2,IF(BM2="Bootstrap",Y2+5,Y2+2+IF(BM2&lt;0,-(ROUNDDOWN(ABS(BM2)/18,0)+IF(Z2&gt;18-MOD(ABS(BM2),18),1,0)),ROUNDDOWN(BM2/18,0)+IF(Z2&lt;=MOD(BM2,18),1,0)))))</f>
        <v/>
      </c>
      <c r="BU2" s="10">
        <f>IF(OR(ISBLANK(AD2),AD2="PU"),"",MIN(AD2,IF(BM2="Bootstrap",AB2+5,AB2+2+IF(BM2&lt;0,-(ROUNDDOWN(ABS(BM2)/18,0)+IF(AC2&gt;18-MOD(ABS(BM2),18),1,0)),ROUNDDOWN(BM2/18,0)+IF(AC2&lt;=MOD(BM2,18),1,0)))))</f>
        <v/>
      </c>
      <c r="BV2" s="10">
        <f>IF(OR(ISBLANK(AG2),AG2="PU"),"",MIN(AG2,IF(BM2="Bootstrap",AE2+5,AE2+2+IF(BM2&lt;0,-(ROUNDDOWN(ABS(BM2)/18,0)+IF(AF2&gt;18-MOD(ABS(BM2),18),1,0)),ROUNDDOWN(BM2/18,0)+IF(AF2&lt;=MOD(BM2,18),1,0)))))</f>
        <v/>
      </c>
      <c r="BW2" s="10">
        <f>IF(OR(ISBLANK(AJ2),AJ2="PU"),"",MIN(AJ2,IF(BM2="Bootstrap",AH2+5,AH2+2+IF(BM2&lt;0,-(ROUNDDOWN(ABS(BM2)/18,0)+IF(AI2&gt;18-MOD(ABS(BM2),18),1,0)),ROUNDDOWN(BM2/18,0)+IF(AI2&lt;=MOD(BM2,18),1,0)))))</f>
        <v/>
      </c>
      <c r="BX2" s="10">
        <f>IF(OR(ISBLANK(AM2),AM2="PU"),"",MIN(AM2,IF(BM2="Bootstrap",AK2+5,AK2+2+IF(BM2&lt;0,-(ROUNDDOWN(ABS(BM2)/18,0)+IF(AL2&gt;18-MOD(ABS(BM2),18),1,0)),ROUNDDOWN(BM2/18,0)+IF(AL2&lt;=MOD(BM2,18),1,0)))))</f>
        <v/>
      </c>
      <c r="BY2" s="10">
        <f>IF(OR(ISBLANK(AP2),AP2="PU"),"",MIN(AP2,IF(BM2="Bootstrap",AN2+5,AN2+2+IF(BM2&lt;0,-(ROUNDDOWN(ABS(BM2)/18,0)+IF(AO2&gt;18-MOD(ABS(BM2),18),1,0)),ROUNDDOWN(BM2/18,0)+IF(AO2&lt;=MOD(BM2,18),1,0)))))</f>
        <v/>
      </c>
      <c r="BZ2" s="10">
        <f>IF(OR(ISBLANK(AS2),AS2="PU"),"",MIN(AS2,IF(BM2="Bootstrap",AQ2+5,AQ2+2+IF(BM2&lt;0,-(ROUNDDOWN(ABS(BM2)/18,0)+IF(AR2&gt;18-MOD(ABS(BM2),18),1,0)),ROUNDDOWN(BM2/18,0)+IF(AR2&lt;=MOD(BM2,18),1,0)))))</f>
        <v/>
      </c>
      <c r="CA2" s="10">
        <f>IF(OR(ISBLANK(AV2),AV2="PU"),"",MIN(AV2,IF(BM2="Bootstrap",AT2+5,AT2+2+IF(BM2&lt;0,-(ROUNDDOWN(ABS(BM2)/18,0)+IF(AU2&gt;18-MOD(ABS(BM2),18),1,0)),ROUNDDOWN(BM2/18,0)+IF(AU2&lt;=MOD(BM2,18),1,0)))))</f>
        <v/>
      </c>
      <c r="CB2" s="10">
        <f>IF(OR(ISBLANK(AY2),AY2="PU"),"",MIN(AY2,IF(BM2="Bootstrap",AW2+5,AW2+2+IF(BM2&lt;0,-(ROUNDDOWN(ABS(BM2)/18,0)+IF(AX2&gt;18-MOD(ABS(BM2),18),1,0)),ROUNDDOWN(BM2/18,0)+IF(AX2&lt;=MOD(BM2,18),1,0)))))</f>
        <v/>
      </c>
      <c r="CC2" s="10">
        <f>IF(OR(ISBLANK(BB2),BB2="PU"),"",MIN(BB2,IF(BM2="Bootstrap",AZ2+5,AZ2+2+IF(BM2&lt;0,-(ROUNDDOWN(ABS(BM2)/18,0)+IF(BA2&gt;18-MOD(ABS(BM2),18),1,0)),ROUNDDOWN(BM2/18,0)+IF(BA2&lt;=MOD(BM2,18),1,0)))))</f>
        <v/>
      </c>
      <c r="CD2" s="10">
        <f>IF(OR(ISBLANK(BE2),BE2="PU"),"",MIN(BE2,IF(BM2="Bootstrap",BC2+5,BC2+2+IF(BM2&lt;0,-(ROUNDDOWN(ABS(BM2)/18,0)+IF(BD2&gt;18-MOD(ABS(BM2),18),1,0)),ROUNDDOWN(BM2/18,0)+IF(BD2&lt;=MOD(BM2,18),1,0)))))</f>
        <v/>
      </c>
      <c r="CE2" s="10">
        <f>IF(OR(ISBLANK(BH2),BH2="PU"),"",MIN(BH2,IF(BM2="Bootstrap",BF2+5,BF2+2+IF(BM2&lt;0,-(ROUNDDOWN(ABS(BM2)/18,0)+IF(BG2&gt;18-MOD(ABS(BM2),18),1,0)),ROUNDDOWN(BM2/18,0)+IF(BG2&lt;=MOD(BM2,18),1,0)))))</f>
        <v/>
      </c>
      <c r="CF2" s="10">
        <f>SUM(BN2:CE2)</f>
        <v/>
      </c>
      <c r="CG2" s="10">
        <f>IF(BK2="Included",INT((113/E2)*(CF2-F2)*10+0.5)/10,"")</f>
        <v/>
      </c>
      <c r="CH2" s="10">
        <f>IFERROR(SMALL($CG$2:CG2,1),"")</f>
        <v/>
      </c>
      <c r="CI2" s="10">
        <f>IFERROR(SMALL($CG$2:CG2,2),"")</f>
        <v/>
      </c>
      <c r="CJ2" s="10">
        <f>IFERROR(SMALL($CG$2:CG2,3),"")</f>
        <v/>
      </c>
      <c r="CK2" s="10">
        <f>IFERROR(SMALL($CG$2:CG2,4),"")</f>
        <v/>
      </c>
      <c r="CL2" s="10">
        <f>IFERROR(SMALL($CG$2:CG2,5),"")</f>
        <v/>
      </c>
      <c r="CM2" s="10">
        <f>IFERROR(SMALL($CG$2:CG2,6),"")</f>
        <v/>
      </c>
      <c r="CN2" s="10">
        <f>IFERROR(SMALL($CG$2:CG2,7),"")</f>
        <v/>
      </c>
      <c r="CO2" s="10">
        <f>IFERROR(SMALL($CG$2:CG2,8),"")</f>
        <v/>
      </c>
      <c r="CP2" s="10">
        <f>IFERROR(INDEX($CV$2:$CV$14,MATCH(COUNT($CG$2:CG2),$CU$2:$CU$14,1)),"")</f>
        <v/>
      </c>
      <c r="CQ2" s="10">
        <f>IFERROR(INDEX($CW$2:$CW$14,MATCH(COUNT($CG$2:CG2),$CU$2:$CU$14,1)),"")</f>
        <v/>
      </c>
      <c r="CR2" s="11">
        <f>IF(BK2="Included",INT((AVERAGE(OFFSET(CH2,0,0,1,CP2))+CQ2)*10+0.5)/10,BL2)</f>
        <v/>
      </c>
      <c r="CU2" t="n">
        <v>1</v>
      </c>
      <c r="CV2" t="n">
        <v>1</v>
      </c>
      <c r="CW2" t="n">
        <v>-4</v>
      </c>
    </row>
    <row r="3">
      <c r="A3" s="8" t="n">
        <v>2</v>
      </c>
      <c r="B3" s="15" t="n">
        <v>46030</v>
      </c>
      <c r="C3" s="8" t="inlineStr">
        <is>
          <t>Example Golf Club</t>
        </is>
      </c>
      <c r="D3" s="8" t="inlineStr">
        <is>
          <t>White</t>
        </is>
      </c>
      <c r="E3" s="8" t="n">
        <v>113</v>
      </c>
      <c r="F3" s="8" t="n">
        <v>72</v>
      </c>
      <c r="G3" s="8" t="n">
        <v>4</v>
      </c>
      <c r="H3" s="8" t="n">
        <v>1</v>
      </c>
      <c r="I3" s="8" t="n">
        <v>6</v>
      </c>
      <c r="J3" s="8" t="n">
        <v>4</v>
      </c>
      <c r="K3" s="8" t="n">
        <v>2</v>
      </c>
      <c r="L3" s="8" t="n">
        <v>6</v>
      </c>
      <c r="M3" s="8" t="n">
        <v>4</v>
      </c>
      <c r="N3" s="8" t="n">
        <v>3</v>
      </c>
      <c r="O3" s="8" t="n">
        <v>6</v>
      </c>
      <c r="P3" s="8" t="n">
        <v>4</v>
      </c>
      <c r="Q3" s="8" t="n">
        <v>4</v>
      </c>
      <c r="R3" s="8" t="n">
        <v>6</v>
      </c>
      <c r="S3" s="8" t="n">
        <v>4</v>
      </c>
      <c r="T3" s="8" t="n">
        <v>5</v>
      </c>
      <c r="U3" s="8" t="n">
        <v>6</v>
      </c>
      <c r="V3" s="8" t="n">
        <v>4</v>
      </c>
      <c r="W3" s="8" t="n">
        <v>6</v>
      </c>
      <c r="X3" s="8" t="n">
        <v>6</v>
      </c>
      <c r="Y3" s="8" t="n">
        <v>4</v>
      </c>
      <c r="Z3" s="8" t="n">
        <v>7</v>
      </c>
      <c r="AA3" s="8" t="n">
        <v>6</v>
      </c>
      <c r="AB3" s="8" t="n">
        <v>4</v>
      </c>
      <c r="AC3" s="8" t="n">
        <v>8</v>
      </c>
      <c r="AD3" s="8" t="n">
        <v>6</v>
      </c>
      <c r="AE3" s="8" t="n">
        <v>4</v>
      </c>
      <c r="AF3" s="8" t="n">
        <v>9</v>
      </c>
      <c r="AG3" s="8" t="n">
        <v>6</v>
      </c>
      <c r="AH3" s="8" t="n">
        <v>4</v>
      </c>
      <c r="AI3" s="8" t="n">
        <v>10</v>
      </c>
      <c r="AJ3" s="8" t="n">
        <v>6</v>
      </c>
      <c r="AK3" s="8" t="n">
        <v>4</v>
      </c>
      <c r="AL3" s="8" t="n">
        <v>11</v>
      </c>
      <c r="AM3" s="8" t="n">
        <v>6</v>
      </c>
      <c r="AN3" s="8" t="n">
        <v>4</v>
      </c>
      <c r="AO3" s="8" t="n">
        <v>12</v>
      </c>
      <c r="AP3" s="8" t="n">
        <v>6</v>
      </c>
      <c r="AQ3" s="8" t="n">
        <v>4</v>
      </c>
      <c r="AR3" s="8" t="n">
        <v>13</v>
      </c>
      <c r="AS3" s="8" t="n">
        <v>6</v>
      </c>
      <c r="AT3" s="8" t="n">
        <v>4</v>
      </c>
      <c r="AU3" s="8" t="n">
        <v>14</v>
      </c>
      <c r="AV3" s="8" t="n">
        <v>6</v>
      </c>
      <c r="AW3" s="8" t="n">
        <v>4</v>
      </c>
      <c r="AX3" s="8" t="n">
        <v>15</v>
      </c>
      <c r="AY3" s="8" t="n">
        <v>6</v>
      </c>
      <c r="AZ3" s="8" t="n">
        <v>4</v>
      </c>
      <c r="BA3" s="8" t="n">
        <v>16</v>
      </c>
      <c r="BB3" s="8" t="n">
        <v>6</v>
      </c>
      <c r="BC3" s="8" t="n">
        <v>4</v>
      </c>
      <c r="BD3" s="8" t="n">
        <v>17</v>
      </c>
      <c r="BE3" s="8" t="n">
        <v>6</v>
      </c>
      <c r="BF3" s="8" t="n">
        <v>4</v>
      </c>
      <c r="BG3" s="8" t="n">
        <v>18</v>
      </c>
      <c r="BH3" s="8" t="n">
        <v>6</v>
      </c>
      <c r="BI3" s="10">
        <f>G3+J3+M3+P3+S3+V3+Y3+AB3+AE3+AH3+AK3+AN3+AQ3+AT3+AW3+AZ3+BC3+BF3</f>
        <v/>
      </c>
      <c r="BJ3" s="10">
        <f>ISNUMBER(I3)+ISNUMBER(L3)+ISNUMBER(O3)+ISNUMBER(R3)+ISNUMBER(U3)+ISNUMBER(X3)+ISNUMBER(AA3)+ISNUMBER(AD3)+ISNUMBER(AG3)+ISNUMBER(AJ3)+ISNUMBER(AM3)+ISNUMBER(AP3)+ISNUMBER(AS3)+ISNUMBER(AV3)+ISNUMBER(AY3)+ISNUMBER(BB3)+ISNUMBER(BE3)+ISNUMBER(BH3)</f>
        <v/>
      </c>
      <c r="BK3" s="10">
        <f>IF(BJ3=18,"Included","EXCLUDED - partial round")</f>
        <v/>
      </c>
      <c r="BL3" s="10">
        <f>CR2</f>
        <v/>
      </c>
      <c r="BM3" s="10">
        <f>IF(BL3="","Bootstrap",ROUND(BL3*(E3/113)+(F3-BI3),0))</f>
        <v/>
      </c>
      <c r="BN3" s="10">
        <f>IF(OR(ISBLANK(I3),I3="PU"),"",MIN(I3,IF(BM3="Bootstrap",G3+5,G3+2+IF(BM3&lt;0,-(ROUNDDOWN(ABS(BM3)/18,0)+IF(H3&gt;18-MOD(ABS(BM3),18),1,0)),ROUNDDOWN(BM3/18,0)+IF(H3&lt;=MOD(BM3,18),1,0)))))</f>
        <v/>
      </c>
      <c r="BO3" s="10">
        <f>IF(OR(ISBLANK(L3),L3="PU"),"",MIN(L3,IF(BM3="Bootstrap",J3+5,J3+2+IF(BM3&lt;0,-(ROUNDDOWN(ABS(BM3)/18,0)+IF(K3&gt;18-MOD(ABS(BM3),18),1,0)),ROUNDDOWN(BM3/18,0)+IF(K3&lt;=MOD(BM3,18),1,0)))))</f>
        <v/>
      </c>
      <c r="BP3" s="10">
        <f>IF(OR(ISBLANK(O3),O3="PU"),"",MIN(O3,IF(BM3="Bootstrap",M3+5,M3+2+IF(BM3&lt;0,-(ROUNDDOWN(ABS(BM3)/18,0)+IF(N3&gt;18-MOD(ABS(BM3),18),1,0)),ROUNDDOWN(BM3/18,0)+IF(N3&lt;=MOD(BM3,18),1,0)))))</f>
        <v/>
      </c>
      <c r="BQ3" s="10">
        <f>IF(OR(ISBLANK(R3),R3="PU"),"",MIN(R3,IF(BM3="Bootstrap",P3+5,P3+2+IF(BM3&lt;0,-(ROUNDDOWN(ABS(BM3)/18,0)+IF(Q3&gt;18-MOD(ABS(BM3),18),1,0)),ROUNDDOWN(BM3/18,0)+IF(Q3&lt;=MOD(BM3,18),1,0)))))</f>
        <v/>
      </c>
      <c r="BR3" s="10">
        <f>IF(OR(ISBLANK(U3),U3="PU"),"",MIN(U3,IF(BM3="Bootstrap",S3+5,S3+2+IF(BM3&lt;0,-(ROUNDDOWN(ABS(BM3)/18,0)+IF(T3&gt;18-MOD(ABS(BM3),18),1,0)),ROUNDDOWN(BM3/18,0)+IF(T3&lt;=MOD(BM3,18),1,0)))))</f>
        <v/>
      </c>
      <c r="BS3" s="10">
        <f>IF(OR(ISBLANK(X3),X3="PU"),"",MIN(X3,IF(BM3="Bootstrap",V3+5,V3+2+IF(BM3&lt;0,-(ROUNDDOWN(ABS(BM3)/18,0)+IF(W3&gt;18-MOD(ABS(BM3),18),1,0)),ROUNDDOWN(BM3/18,0)+IF(W3&lt;=MOD(BM3,18),1,0)))))</f>
        <v/>
      </c>
      <c r="BT3" s="10">
        <f>IF(OR(ISBLANK(AA3),AA3="PU"),"",MIN(AA3,IF(BM3="Bootstrap",Y3+5,Y3+2+IF(BM3&lt;0,-(ROUNDDOWN(ABS(BM3)/18,0)+IF(Z3&gt;18-MOD(ABS(BM3),18),1,0)),ROUNDDOWN(BM3/18,0)+IF(Z3&lt;=MOD(BM3,18),1,0)))))</f>
        <v/>
      </c>
      <c r="BU3" s="10">
        <f>IF(OR(ISBLANK(AD3),AD3="PU"),"",MIN(AD3,IF(BM3="Bootstrap",AB3+5,AB3+2+IF(BM3&lt;0,-(ROUNDDOWN(ABS(BM3)/18,0)+IF(AC3&gt;18-MOD(ABS(BM3),18),1,0)),ROUNDDOWN(BM3/18,0)+IF(AC3&lt;=MOD(BM3,18),1,0)))))</f>
        <v/>
      </c>
      <c r="BV3" s="10">
        <f>IF(OR(ISBLANK(AG3),AG3="PU"),"",MIN(AG3,IF(BM3="Bootstrap",AE3+5,AE3+2+IF(BM3&lt;0,-(ROUNDDOWN(ABS(BM3)/18,0)+IF(AF3&gt;18-MOD(ABS(BM3),18),1,0)),ROUNDDOWN(BM3/18,0)+IF(AF3&lt;=MOD(BM3,18),1,0)))))</f>
        <v/>
      </c>
      <c r="BW3" s="10">
        <f>IF(OR(ISBLANK(AJ3),AJ3="PU"),"",MIN(AJ3,IF(BM3="Bootstrap",AH3+5,AH3+2+IF(BM3&lt;0,-(ROUNDDOWN(ABS(BM3)/18,0)+IF(AI3&gt;18-MOD(ABS(BM3),18),1,0)),ROUNDDOWN(BM3/18,0)+IF(AI3&lt;=MOD(BM3,18),1,0)))))</f>
        <v/>
      </c>
      <c r="BX3" s="10">
        <f>IF(OR(ISBLANK(AM3),AM3="PU"),"",MIN(AM3,IF(BM3="Bootstrap",AK3+5,AK3+2+IF(BM3&lt;0,-(ROUNDDOWN(ABS(BM3)/18,0)+IF(AL3&gt;18-MOD(ABS(BM3),18),1,0)),ROUNDDOWN(BM3/18,0)+IF(AL3&lt;=MOD(BM3,18),1,0)))))</f>
        <v/>
      </c>
      <c r="BY3" s="10">
        <f>IF(OR(ISBLANK(AP3),AP3="PU"),"",MIN(AP3,IF(BM3="Bootstrap",AN3+5,AN3+2+IF(BM3&lt;0,-(ROUNDDOWN(ABS(BM3)/18,0)+IF(AO3&gt;18-MOD(ABS(BM3),18),1,0)),ROUNDDOWN(BM3/18,0)+IF(AO3&lt;=MOD(BM3,18),1,0)))))</f>
        <v/>
      </c>
      <c r="BZ3" s="10">
        <f>IF(OR(ISBLANK(AS3),AS3="PU"),"",MIN(AS3,IF(BM3="Bootstrap",AQ3+5,AQ3+2+IF(BM3&lt;0,-(ROUNDDOWN(ABS(BM3)/18,0)+IF(AR3&gt;18-MOD(ABS(BM3),18),1,0)),ROUNDDOWN(BM3/18,0)+IF(AR3&lt;=MOD(BM3,18),1,0)))))</f>
        <v/>
      </c>
      <c r="CA3" s="10">
        <f>IF(OR(ISBLANK(AV3),AV3="PU"),"",MIN(AV3,IF(BM3="Bootstrap",AT3+5,AT3+2+IF(BM3&lt;0,-(ROUNDDOWN(ABS(BM3)/18,0)+IF(AU3&gt;18-MOD(ABS(BM3),18),1,0)),ROUNDDOWN(BM3/18,0)+IF(AU3&lt;=MOD(BM3,18),1,0)))))</f>
        <v/>
      </c>
      <c r="CB3" s="10">
        <f>IF(OR(ISBLANK(AY3),AY3="PU"),"",MIN(AY3,IF(BM3="Bootstrap",AW3+5,AW3+2+IF(BM3&lt;0,-(ROUNDDOWN(ABS(BM3)/18,0)+IF(AX3&gt;18-MOD(ABS(BM3),18),1,0)),ROUNDDOWN(BM3/18,0)+IF(AX3&lt;=MOD(BM3,18),1,0)))))</f>
        <v/>
      </c>
      <c r="CC3" s="10">
        <f>IF(OR(ISBLANK(BB3),BB3="PU"),"",MIN(BB3,IF(BM3="Bootstrap",AZ3+5,AZ3+2+IF(BM3&lt;0,-(ROUNDDOWN(ABS(BM3)/18,0)+IF(BA3&gt;18-MOD(ABS(BM3),18),1,0)),ROUNDDOWN(BM3/18,0)+IF(BA3&lt;=MOD(BM3,18),1,0)))))</f>
        <v/>
      </c>
      <c r="CD3" s="10">
        <f>IF(OR(ISBLANK(BE3),BE3="PU"),"",MIN(BE3,IF(BM3="Bootstrap",BC3+5,BC3+2+IF(BM3&lt;0,-(ROUNDDOWN(ABS(BM3)/18,0)+IF(BD3&gt;18-MOD(ABS(BM3),18),1,0)),ROUNDDOWN(BM3/18,0)+IF(BD3&lt;=MOD(BM3,18),1,0)))))</f>
        <v/>
      </c>
      <c r="CE3" s="10">
        <f>IF(OR(ISBLANK(BH3),BH3="PU"),"",MIN(BH3,IF(BM3="Bootstrap",BF3+5,BF3+2+IF(BM3&lt;0,-(ROUNDDOWN(ABS(BM3)/18,0)+IF(BG3&gt;18-MOD(ABS(BM3),18),1,0)),ROUNDDOWN(BM3/18,0)+IF(BG3&lt;=MOD(BM3,18),1,0)))))</f>
        <v/>
      </c>
      <c r="CF3" s="10">
        <f>SUM(BN3:CE3)</f>
        <v/>
      </c>
      <c r="CG3" s="10">
        <f>IF(BK3="Included",INT((113/E3)*(CF3-F3)*10+0.5)/10,"")</f>
        <v/>
      </c>
      <c r="CH3" s="10">
        <f>IFERROR(SMALL($CG$2:CG3,1),"")</f>
        <v/>
      </c>
      <c r="CI3" s="10">
        <f>IFERROR(SMALL($CG$2:CG3,2),"")</f>
        <v/>
      </c>
      <c r="CJ3" s="10">
        <f>IFERROR(SMALL($CG$2:CG3,3),"")</f>
        <v/>
      </c>
      <c r="CK3" s="10">
        <f>IFERROR(SMALL($CG$2:CG3,4),"")</f>
        <v/>
      </c>
      <c r="CL3" s="10">
        <f>IFERROR(SMALL($CG$2:CG3,5),"")</f>
        <v/>
      </c>
      <c r="CM3" s="10">
        <f>IFERROR(SMALL($CG$2:CG3,6),"")</f>
        <v/>
      </c>
      <c r="CN3" s="10">
        <f>IFERROR(SMALL($CG$2:CG3,7),"")</f>
        <v/>
      </c>
      <c r="CO3" s="10">
        <f>IFERROR(SMALL($CG$2:CG3,8),"")</f>
        <v/>
      </c>
      <c r="CP3" s="10">
        <f>IFERROR(INDEX($CV$2:$CV$14,MATCH(COUNT($CG$2:CG3),$CU$2:$CU$14,1)),"")</f>
        <v/>
      </c>
      <c r="CQ3" s="10">
        <f>IFERROR(INDEX($CW$2:$CW$14,MATCH(COUNT($CG$2:CG3),$CU$2:$CU$14,1)),"")</f>
        <v/>
      </c>
      <c r="CR3" s="11">
        <f>IF(BK3="Included",INT((AVERAGE(OFFSET(CH3,0,0,1,CP3))+CQ3)*10+0.5)/10,BL3)</f>
        <v/>
      </c>
      <c r="CU3" t="n">
        <v>2</v>
      </c>
      <c r="CV3" t="n">
        <v>1</v>
      </c>
      <c r="CW3" t="n">
        <v>-3</v>
      </c>
    </row>
    <row r="4">
      <c r="A4" s="8" t="n">
        <v>3</v>
      </c>
      <c r="B4" s="15" t="n">
        <v>46037</v>
      </c>
      <c r="C4" s="8" t="inlineStr">
        <is>
          <t>Example Golf Club</t>
        </is>
      </c>
      <c r="D4" s="8" t="inlineStr">
        <is>
          <t>White</t>
        </is>
      </c>
      <c r="E4" s="8" t="n">
        <v>113</v>
      </c>
      <c r="F4" s="8" t="n">
        <v>72</v>
      </c>
      <c r="G4" s="8" t="n">
        <v>4</v>
      </c>
      <c r="H4" s="8" t="n">
        <v>1</v>
      </c>
      <c r="I4" s="8" t="n">
        <v>6</v>
      </c>
      <c r="J4" s="8" t="n">
        <v>4</v>
      </c>
      <c r="K4" s="8" t="n">
        <v>2</v>
      </c>
      <c r="L4" s="8" t="n">
        <v>6</v>
      </c>
      <c r="M4" s="8" t="n">
        <v>4</v>
      </c>
      <c r="N4" s="8" t="n">
        <v>3</v>
      </c>
      <c r="O4" s="8" t="n">
        <v>6</v>
      </c>
      <c r="P4" s="8" t="n">
        <v>4</v>
      </c>
      <c r="Q4" s="8" t="n">
        <v>4</v>
      </c>
      <c r="R4" s="8" t="n">
        <v>6</v>
      </c>
      <c r="S4" s="8" t="n">
        <v>4</v>
      </c>
      <c r="T4" s="8" t="n">
        <v>5</v>
      </c>
      <c r="U4" s="8" t="n">
        <v>6</v>
      </c>
      <c r="V4" s="8" t="n">
        <v>4</v>
      </c>
      <c r="W4" s="8" t="n">
        <v>6</v>
      </c>
      <c r="X4" s="8" t="n">
        <v>6</v>
      </c>
      <c r="Y4" s="8" t="n">
        <v>4</v>
      </c>
      <c r="Z4" s="8" t="n">
        <v>7</v>
      </c>
      <c r="AA4" s="8" t="n">
        <v>6</v>
      </c>
      <c r="AB4" s="8" t="n">
        <v>4</v>
      </c>
      <c r="AC4" s="8" t="n">
        <v>8</v>
      </c>
      <c r="AD4" s="8" t="n">
        <v>6</v>
      </c>
      <c r="AE4" s="8" t="n">
        <v>4</v>
      </c>
      <c r="AF4" s="8" t="n">
        <v>9</v>
      </c>
      <c r="AG4" s="8" t="n">
        <v>6</v>
      </c>
      <c r="AH4" s="8" t="n">
        <v>4</v>
      </c>
      <c r="AI4" s="8" t="n">
        <v>10</v>
      </c>
      <c r="AJ4" s="8" t="n">
        <v>6</v>
      </c>
      <c r="AK4" s="8" t="n">
        <v>4</v>
      </c>
      <c r="AL4" s="8" t="n">
        <v>11</v>
      </c>
      <c r="AM4" s="8" t="n">
        <v>6</v>
      </c>
      <c r="AN4" s="8" t="n">
        <v>4</v>
      </c>
      <c r="AO4" s="8" t="n">
        <v>12</v>
      </c>
      <c r="AP4" s="8" t="n">
        <v>6</v>
      </c>
      <c r="AQ4" s="8" t="n">
        <v>4</v>
      </c>
      <c r="AR4" s="8" t="n">
        <v>13</v>
      </c>
      <c r="AS4" s="8" t="n">
        <v>6</v>
      </c>
      <c r="AT4" s="8" t="n">
        <v>4</v>
      </c>
      <c r="AU4" s="8" t="n">
        <v>14</v>
      </c>
      <c r="AV4" s="8" t="n">
        <v>6</v>
      </c>
      <c r="AW4" s="8" t="n">
        <v>4</v>
      </c>
      <c r="AX4" s="8" t="n">
        <v>15</v>
      </c>
      <c r="AY4" s="8" t="n">
        <v>6</v>
      </c>
      <c r="AZ4" s="8" t="n">
        <v>4</v>
      </c>
      <c r="BA4" s="8" t="n">
        <v>16</v>
      </c>
      <c r="BB4" s="8" t="n">
        <v>6</v>
      </c>
      <c r="BC4" s="8" t="n">
        <v>4</v>
      </c>
      <c r="BD4" s="8" t="n">
        <v>17</v>
      </c>
      <c r="BE4" s="8" t="n">
        <v>6</v>
      </c>
      <c r="BF4" s="8" t="n">
        <v>4</v>
      </c>
      <c r="BG4" s="8" t="n">
        <v>18</v>
      </c>
      <c r="BH4" s="8" t="n">
        <v>6</v>
      </c>
      <c r="BI4" s="10">
        <f>G4+J4+M4+P4+S4+V4+Y4+AB4+AE4+AH4+AK4+AN4+AQ4+AT4+AW4+AZ4+BC4+BF4</f>
        <v/>
      </c>
      <c r="BJ4" s="10">
        <f>ISNUMBER(I4)+ISNUMBER(L4)+ISNUMBER(O4)+ISNUMBER(R4)+ISNUMBER(U4)+ISNUMBER(X4)+ISNUMBER(AA4)+ISNUMBER(AD4)+ISNUMBER(AG4)+ISNUMBER(AJ4)+ISNUMBER(AM4)+ISNUMBER(AP4)+ISNUMBER(AS4)+ISNUMBER(AV4)+ISNUMBER(AY4)+ISNUMBER(BB4)+ISNUMBER(BE4)+ISNUMBER(BH4)</f>
        <v/>
      </c>
      <c r="BK4" s="10">
        <f>IF(BJ4=18,"Included","EXCLUDED - partial round")</f>
        <v/>
      </c>
      <c r="BL4" s="10">
        <f>CR3</f>
        <v/>
      </c>
      <c r="BM4" s="10">
        <f>IF(BL4="","Bootstrap",ROUND(BL4*(E4/113)+(F4-BI4),0))</f>
        <v/>
      </c>
      <c r="BN4" s="10">
        <f>IF(OR(ISBLANK(I4),I4="PU"),"",MIN(I4,IF(BM4="Bootstrap",G4+5,G4+2+IF(BM4&lt;0,-(ROUNDDOWN(ABS(BM4)/18,0)+IF(H4&gt;18-MOD(ABS(BM4),18),1,0)),ROUNDDOWN(BM4/18,0)+IF(H4&lt;=MOD(BM4,18),1,0)))))</f>
        <v/>
      </c>
      <c r="BO4" s="10">
        <f>IF(OR(ISBLANK(L4),L4="PU"),"",MIN(L4,IF(BM4="Bootstrap",J4+5,J4+2+IF(BM4&lt;0,-(ROUNDDOWN(ABS(BM4)/18,0)+IF(K4&gt;18-MOD(ABS(BM4),18),1,0)),ROUNDDOWN(BM4/18,0)+IF(K4&lt;=MOD(BM4,18),1,0)))))</f>
        <v/>
      </c>
      <c r="BP4" s="10">
        <f>IF(OR(ISBLANK(O4),O4="PU"),"",MIN(O4,IF(BM4="Bootstrap",M4+5,M4+2+IF(BM4&lt;0,-(ROUNDDOWN(ABS(BM4)/18,0)+IF(N4&gt;18-MOD(ABS(BM4),18),1,0)),ROUNDDOWN(BM4/18,0)+IF(N4&lt;=MOD(BM4,18),1,0)))))</f>
        <v/>
      </c>
      <c r="BQ4" s="10">
        <f>IF(OR(ISBLANK(R4),R4="PU"),"",MIN(R4,IF(BM4="Bootstrap",P4+5,P4+2+IF(BM4&lt;0,-(ROUNDDOWN(ABS(BM4)/18,0)+IF(Q4&gt;18-MOD(ABS(BM4),18),1,0)),ROUNDDOWN(BM4/18,0)+IF(Q4&lt;=MOD(BM4,18),1,0)))))</f>
        <v/>
      </c>
      <c r="BR4" s="10">
        <f>IF(OR(ISBLANK(U4),U4="PU"),"",MIN(U4,IF(BM4="Bootstrap",S4+5,S4+2+IF(BM4&lt;0,-(ROUNDDOWN(ABS(BM4)/18,0)+IF(T4&gt;18-MOD(ABS(BM4),18),1,0)),ROUNDDOWN(BM4/18,0)+IF(T4&lt;=MOD(BM4,18),1,0)))))</f>
        <v/>
      </c>
      <c r="BS4" s="10">
        <f>IF(OR(ISBLANK(X4),X4="PU"),"",MIN(X4,IF(BM4="Bootstrap",V4+5,V4+2+IF(BM4&lt;0,-(ROUNDDOWN(ABS(BM4)/18,0)+IF(W4&gt;18-MOD(ABS(BM4),18),1,0)),ROUNDDOWN(BM4/18,0)+IF(W4&lt;=MOD(BM4,18),1,0)))))</f>
        <v/>
      </c>
      <c r="BT4" s="10">
        <f>IF(OR(ISBLANK(AA4),AA4="PU"),"",MIN(AA4,IF(BM4="Bootstrap",Y4+5,Y4+2+IF(BM4&lt;0,-(ROUNDDOWN(ABS(BM4)/18,0)+IF(Z4&gt;18-MOD(ABS(BM4),18),1,0)),ROUNDDOWN(BM4/18,0)+IF(Z4&lt;=MOD(BM4,18),1,0)))))</f>
        <v/>
      </c>
      <c r="BU4" s="10">
        <f>IF(OR(ISBLANK(AD4),AD4="PU"),"",MIN(AD4,IF(BM4="Bootstrap",AB4+5,AB4+2+IF(BM4&lt;0,-(ROUNDDOWN(ABS(BM4)/18,0)+IF(AC4&gt;18-MOD(ABS(BM4),18),1,0)),ROUNDDOWN(BM4/18,0)+IF(AC4&lt;=MOD(BM4,18),1,0)))))</f>
        <v/>
      </c>
      <c r="BV4" s="10">
        <f>IF(OR(ISBLANK(AG4),AG4="PU"),"",MIN(AG4,IF(BM4="Bootstrap",AE4+5,AE4+2+IF(BM4&lt;0,-(ROUNDDOWN(ABS(BM4)/18,0)+IF(AF4&gt;18-MOD(ABS(BM4),18),1,0)),ROUNDDOWN(BM4/18,0)+IF(AF4&lt;=MOD(BM4,18),1,0)))))</f>
        <v/>
      </c>
      <c r="BW4" s="10">
        <f>IF(OR(ISBLANK(AJ4),AJ4="PU"),"",MIN(AJ4,IF(BM4="Bootstrap",AH4+5,AH4+2+IF(BM4&lt;0,-(ROUNDDOWN(ABS(BM4)/18,0)+IF(AI4&gt;18-MOD(ABS(BM4),18),1,0)),ROUNDDOWN(BM4/18,0)+IF(AI4&lt;=MOD(BM4,18),1,0)))))</f>
        <v/>
      </c>
      <c r="BX4" s="10">
        <f>IF(OR(ISBLANK(AM4),AM4="PU"),"",MIN(AM4,IF(BM4="Bootstrap",AK4+5,AK4+2+IF(BM4&lt;0,-(ROUNDDOWN(ABS(BM4)/18,0)+IF(AL4&gt;18-MOD(ABS(BM4),18),1,0)),ROUNDDOWN(BM4/18,0)+IF(AL4&lt;=MOD(BM4,18),1,0)))))</f>
        <v/>
      </c>
      <c r="BY4" s="10">
        <f>IF(OR(ISBLANK(AP4),AP4="PU"),"",MIN(AP4,IF(BM4="Bootstrap",AN4+5,AN4+2+IF(BM4&lt;0,-(ROUNDDOWN(ABS(BM4)/18,0)+IF(AO4&gt;18-MOD(ABS(BM4),18),1,0)),ROUNDDOWN(BM4/18,0)+IF(AO4&lt;=MOD(BM4,18),1,0)))))</f>
        <v/>
      </c>
      <c r="BZ4" s="10">
        <f>IF(OR(ISBLANK(AS4),AS4="PU"),"",MIN(AS4,IF(BM4="Bootstrap",AQ4+5,AQ4+2+IF(BM4&lt;0,-(ROUNDDOWN(ABS(BM4)/18,0)+IF(AR4&gt;18-MOD(ABS(BM4),18),1,0)),ROUNDDOWN(BM4/18,0)+IF(AR4&lt;=MOD(BM4,18),1,0)))))</f>
        <v/>
      </c>
      <c r="CA4" s="10">
        <f>IF(OR(ISBLANK(AV4),AV4="PU"),"",MIN(AV4,IF(BM4="Bootstrap",AT4+5,AT4+2+IF(BM4&lt;0,-(ROUNDDOWN(ABS(BM4)/18,0)+IF(AU4&gt;18-MOD(ABS(BM4),18),1,0)),ROUNDDOWN(BM4/18,0)+IF(AU4&lt;=MOD(BM4,18),1,0)))))</f>
        <v/>
      </c>
      <c r="CB4" s="10">
        <f>IF(OR(ISBLANK(AY4),AY4="PU"),"",MIN(AY4,IF(BM4="Bootstrap",AW4+5,AW4+2+IF(BM4&lt;0,-(ROUNDDOWN(ABS(BM4)/18,0)+IF(AX4&gt;18-MOD(ABS(BM4),18),1,0)),ROUNDDOWN(BM4/18,0)+IF(AX4&lt;=MOD(BM4,18),1,0)))))</f>
        <v/>
      </c>
      <c r="CC4" s="10">
        <f>IF(OR(ISBLANK(BB4),BB4="PU"),"",MIN(BB4,IF(BM4="Bootstrap",AZ4+5,AZ4+2+IF(BM4&lt;0,-(ROUNDDOWN(ABS(BM4)/18,0)+IF(BA4&gt;18-MOD(ABS(BM4),18),1,0)),ROUNDDOWN(BM4/18,0)+IF(BA4&lt;=MOD(BM4,18),1,0)))))</f>
        <v/>
      </c>
      <c r="CD4" s="10">
        <f>IF(OR(ISBLANK(BE4),BE4="PU"),"",MIN(BE4,IF(BM4="Bootstrap",BC4+5,BC4+2+IF(BM4&lt;0,-(ROUNDDOWN(ABS(BM4)/18,0)+IF(BD4&gt;18-MOD(ABS(BM4),18),1,0)),ROUNDDOWN(BM4/18,0)+IF(BD4&lt;=MOD(BM4,18),1,0)))))</f>
        <v/>
      </c>
      <c r="CE4" s="10">
        <f>IF(OR(ISBLANK(BH4),BH4="PU"),"",MIN(BH4,IF(BM4="Bootstrap",BF4+5,BF4+2+IF(BM4&lt;0,-(ROUNDDOWN(ABS(BM4)/18,0)+IF(BG4&gt;18-MOD(ABS(BM4),18),1,0)),ROUNDDOWN(BM4/18,0)+IF(BG4&lt;=MOD(BM4,18),1,0)))))</f>
        <v/>
      </c>
      <c r="CF4" s="10">
        <f>SUM(BN4:CE4)</f>
        <v/>
      </c>
      <c r="CG4" s="10">
        <f>IF(BK4="Included",INT((113/E4)*(CF4-F4)*10+0.5)/10,"")</f>
        <v/>
      </c>
      <c r="CH4" s="10">
        <f>IFERROR(SMALL($CG$2:CG4,1),"")</f>
        <v/>
      </c>
      <c r="CI4" s="10">
        <f>IFERROR(SMALL($CG$2:CG4,2),"")</f>
        <v/>
      </c>
      <c r="CJ4" s="10">
        <f>IFERROR(SMALL($CG$2:CG4,3),"")</f>
        <v/>
      </c>
      <c r="CK4" s="10">
        <f>IFERROR(SMALL($CG$2:CG4,4),"")</f>
        <v/>
      </c>
      <c r="CL4" s="10">
        <f>IFERROR(SMALL($CG$2:CG4,5),"")</f>
        <v/>
      </c>
      <c r="CM4" s="10">
        <f>IFERROR(SMALL($CG$2:CG4,6),"")</f>
        <v/>
      </c>
      <c r="CN4" s="10">
        <f>IFERROR(SMALL($CG$2:CG4,7),"")</f>
        <v/>
      </c>
      <c r="CO4" s="10">
        <f>IFERROR(SMALL($CG$2:CG4,8),"")</f>
        <v/>
      </c>
      <c r="CP4" s="10">
        <f>IFERROR(INDEX($CV$2:$CV$14,MATCH(COUNT($CG$2:CG4),$CU$2:$CU$14,1)),"")</f>
        <v/>
      </c>
      <c r="CQ4" s="10">
        <f>IFERROR(INDEX($CW$2:$CW$14,MATCH(COUNT($CG$2:CG4),$CU$2:$CU$14,1)),"")</f>
        <v/>
      </c>
      <c r="CR4" s="11">
        <f>IF(BK4="Included",INT((AVERAGE(OFFSET(CH4,0,0,1,CP4))+CQ4)*10+0.5)/10,BL4)</f>
        <v/>
      </c>
      <c r="CU4" t="n">
        <v>3</v>
      </c>
      <c r="CV4" t="n">
        <v>1</v>
      </c>
      <c r="CW4" t="n">
        <v>-2</v>
      </c>
    </row>
    <row r="5">
      <c r="A5" s="12" t="n"/>
      <c r="B5" s="16" t="n"/>
      <c r="C5" s="12" t="n"/>
      <c r="D5" s="12" t="n"/>
      <c r="E5" s="12" t="n"/>
      <c r="F5" s="12" t="n"/>
      <c r="G5" s="12" t="n"/>
      <c r="H5" s="12" t="n"/>
      <c r="I5" s="12" t="n"/>
      <c r="J5" s="12" t="n"/>
      <c r="K5" s="12" t="n"/>
      <c r="L5" s="12" t="n"/>
      <c r="M5" s="12" t="n"/>
      <c r="N5" s="12" t="n"/>
      <c r="O5" s="12" t="n"/>
      <c r="P5" s="12" t="n"/>
      <c r="Q5" s="12" t="n"/>
      <c r="R5" s="12" t="n"/>
      <c r="S5" s="12" t="n"/>
      <c r="T5" s="12" t="n"/>
      <c r="U5" s="12" t="n"/>
      <c r="V5" s="12" t="n"/>
      <c r="W5" s="12" t="n"/>
      <c r="X5" s="12" t="n"/>
      <c r="Y5" s="12" t="n"/>
      <c r="Z5" s="12" t="n"/>
      <c r="AA5" s="12" t="n"/>
      <c r="AB5" s="12" t="n"/>
      <c r="AC5" s="12" t="n"/>
      <c r="AD5" s="12" t="n"/>
      <c r="AE5" s="12" t="n"/>
      <c r="AF5" s="12" t="n"/>
      <c r="AG5" s="12" t="n"/>
      <c r="AH5" s="12" t="n"/>
      <c r="AI5" s="12" t="n"/>
      <c r="AJ5" s="12" t="n"/>
      <c r="AK5" s="12" t="n"/>
      <c r="AL5" s="12" t="n"/>
      <c r="AM5" s="12" t="n"/>
      <c r="AN5" s="12" t="n"/>
      <c r="AO5" s="12" t="n"/>
      <c r="AP5" s="12" t="n"/>
      <c r="AQ5" s="12" t="n"/>
      <c r="AR5" s="12" t="n"/>
      <c r="AS5" s="12" t="n"/>
      <c r="AT5" s="12" t="n"/>
      <c r="AU5" s="12" t="n"/>
      <c r="AV5" s="12" t="n"/>
      <c r="AW5" s="12" t="n"/>
      <c r="AX5" s="12" t="n"/>
      <c r="AY5" s="12" t="n"/>
      <c r="AZ5" s="12" t="n"/>
      <c r="BA5" s="12" t="n"/>
      <c r="BB5" s="12" t="n"/>
      <c r="BC5" s="12" t="n"/>
      <c r="BD5" s="12" t="n"/>
      <c r="BE5" s="12" t="n"/>
      <c r="BF5" s="12" t="n"/>
      <c r="BG5" s="12" t="n"/>
      <c r="BH5" s="12" t="n"/>
      <c r="BI5" s="10">
        <f>G5+J5+M5+P5+S5+V5+Y5+AB5+AE5+AH5+AK5+AN5+AQ5+AT5+AW5+AZ5+BC5+BF5</f>
        <v/>
      </c>
      <c r="BJ5" s="10">
        <f>ISNUMBER(I5)+ISNUMBER(L5)+ISNUMBER(O5)+ISNUMBER(R5)+ISNUMBER(U5)+ISNUMBER(X5)+ISNUMBER(AA5)+ISNUMBER(AD5)+ISNUMBER(AG5)+ISNUMBER(AJ5)+ISNUMBER(AM5)+ISNUMBER(AP5)+ISNUMBER(AS5)+ISNUMBER(AV5)+ISNUMBER(AY5)+ISNUMBER(BB5)+ISNUMBER(BE5)+ISNUMBER(BH5)</f>
        <v/>
      </c>
      <c r="BK5" s="10">
        <f>IF(BJ5=18,"Included","EXCLUDED - partial round")</f>
        <v/>
      </c>
      <c r="BL5" s="10">
        <f>CR4</f>
        <v/>
      </c>
      <c r="BM5" s="10">
        <f>IF(BL5="","Bootstrap",ROUND(BL5*(E5/113)+(F5-BI5),0))</f>
        <v/>
      </c>
      <c r="BN5" s="10">
        <f>IF(OR(ISBLANK(I5),I5="PU"),"",MIN(I5,IF(BM5="Bootstrap",G5+5,G5+2+IF(BM5&lt;0,-(ROUNDDOWN(ABS(BM5)/18,0)+IF(H5&gt;18-MOD(ABS(BM5),18),1,0)),ROUNDDOWN(BM5/18,0)+IF(H5&lt;=MOD(BM5,18),1,0)))))</f>
        <v/>
      </c>
      <c r="BO5" s="10">
        <f>IF(OR(ISBLANK(L5),L5="PU"),"",MIN(L5,IF(BM5="Bootstrap",J5+5,J5+2+IF(BM5&lt;0,-(ROUNDDOWN(ABS(BM5)/18,0)+IF(K5&gt;18-MOD(ABS(BM5),18),1,0)),ROUNDDOWN(BM5/18,0)+IF(K5&lt;=MOD(BM5,18),1,0)))))</f>
        <v/>
      </c>
      <c r="BP5" s="10">
        <f>IF(OR(ISBLANK(O5),O5="PU"),"",MIN(O5,IF(BM5="Bootstrap",M5+5,M5+2+IF(BM5&lt;0,-(ROUNDDOWN(ABS(BM5)/18,0)+IF(N5&gt;18-MOD(ABS(BM5),18),1,0)),ROUNDDOWN(BM5/18,0)+IF(N5&lt;=MOD(BM5,18),1,0)))))</f>
        <v/>
      </c>
      <c r="BQ5" s="10">
        <f>IF(OR(ISBLANK(R5),R5="PU"),"",MIN(R5,IF(BM5="Bootstrap",P5+5,P5+2+IF(BM5&lt;0,-(ROUNDDOWN(ABS(BM5)/18,0)+IF(Q5&gt;18-MOD(ABS(BM5),18),1,0)),ROUNDDOWN(BM5/18,0)+IF(Q5&lt;=MOD(BM5,18),1,0)))))</f>
        <v/>
      </c>
      <c r="BR5" s="10">
        <f>IF(OR(ISBLANK(U5),U5="PU"),"",MIN(U5,IF(BM5="Bootstrap",S5+5,S5+2+IF(BM5&lt;0,-(ROUNDDOWN(ABS(BM5)/18,0)+IF(T5&gt;18-MOD(ABS(BM5),18),1,0)),ROUNDDOWN(BM5/18,0)+IF(T5&lt;=MOD(BM5,18),1,0)))))</f>
        <v/>
      </c>
      <c r="BS5" s="10">
        <f>IF(OR(ISBLANK(X5),X5="PU"),"",MIN(X5,IF(BM5="Bootstrap",V5+5,V5+2+IF(BM5&lt;0,-(ROUNDDOWN(ABS(BM5)/18,0)+IF(W5&gt;18-MOD(ABS(BM5),18),1,0)),ROUNDDOWN(BM5/18,0)+IF(W5&lt;=MOD(BM5,18),1,0)))))</f>
        <v/>
      </c>
      <c r="BT5" s="10">
        <f>IF(OR(ISBLANK(AA5),AA5="PU"),"",MIN(AA5,IF(BM5="Bootstrap",Y5+5,Y5+2+IF(BM5&lt;0,-(ROUNDDOWN(ABS(BM5)/18,0)+IF(Z5&gt;18-MOD(ABS(BM5),18),1,0)),ROUNDDOWN(BM5/18,0)+IF(Z5&lt;=MOD(BM5,18),1,0)))))</f>
        <v/>
      </c>
      <c r="BU5" s="10">
        <f>IF(OR(ISBLANK(AD5),AD5="PU"),"",MIN(AD5,IF(BM5="Bootstrap",AB5+5,AB5+2+IF(BM5&lt;0,-(ROUNDDOWN(ABS(BM5)/18,0)+IF(AC5&gt;18-MOD(ABS(BM5),18),1,0)),ROUNDDOWN(BM5/18,0)+IF(AC5&lt;=MOD(BM5,18),1,0)))))</f>
        <v/>
      </c>
      <c r="BV5" s="10">
        <f>IF(OR(ISBLANK(AG5),AG5="PU"),"",MIN(AG5,IF(BM5="Bootstrap",AE5+5,AE5+2+IF(BM5&lt;0,-(ROUNDDOWN(ABS(BM5)/18,0)+IF(AF5&gt;18-MOD(ABS(BM5),18),1,0)),ROUNDDOWN(BM5/18,0)+IF(AF5&lt;=MOD(BM5,18),1,0)))))</f>
        <v/>
      </c>
      <c r="BW5" s="10">
        <f>IF(OR(ISBLANK(AJ5),AJ5="PU"),"",MIN(AJ5,IF(BM5="Bootstrap",AH5+5,AH5+2+IF(BM5&lt;0,-(ROUNDDOWN(ABS(BM5)/18,0)+IF(AI5&gt;18-MOD(ABS(BM5),18),1,0)),ROUNDDOWN(BM5/18,0)+IF(AI5&lt;=MOD(BM5,18),1,0)))))</f>
        <v/>
      </c>
      <c r="BX5" s="10">
        <f>IF(OR(ISBLANK(AM5),AM5="PU"),"",MIN(AM5,IF(BM5="Bootstrap",AK5+5,AK5+2+IF(BM5&lt;0,-(ROUNDDOWN(ABS(BM5)/18,0)+IF(AL5&gt;18-MOD(ABS(BM5),18),1,0)),ROUNDDOWN(BM5/18,0)+IF(AL5&lt;=MOD(BM5,18),1,0)))))</f>
        <v/>
      </c>
      <c r="BY5" s="10">
        <f>IF(OR(ISBLANK(AP5),AP5="PU"),"",MIN(AP5,IF(BM5="Bootstrap",AN5+5,AN5+2+IF(BM5&lt;0,-(ROUNDDOWN(ABS(BM5)/18,0)+IF(AO5&gt;18-MOD(ABS(BM5),18),1,0)),ROUNDDOWN(BM5/18,0)+IF(AO5&lt;=MOD(BM5,18),1,0)))))</f>
        <v/>
      </c>
      <c r="BZ5" s="10">
        <f>IF(OR(ISBLANK(AS5),AS5="PU"),"",MIN(AS5,IF(BM5="Bootstrap",AQ5+5,AQ5+2+IF(BM5&lt;0,-(ROUNDDOWN(ABS(BM5)/18,0)+IF(AR5&gt;18-MOD(ABS(BM5),18),1,0)),ROUNDDOWN(BM5/18,0)+IF(AR5&lt;=MOD(BM5,18),1,0)))))</f>
        <v/>
      </c>
      <c r="CA5" s="10">
        <f>IF(OR(ISBLANK(AV5),AV5="PU"),"",MIN(AV5,IF(BM5="Bootstrap",AT5+5,AT5+2+IF(BM5&lt;0,-(ROUNDDOWN(ABS(BM5)/18,0)+IF(AU5&gt;18-MOD(ABS(BM5),18),1,0)),ROUNDDOWN(BM5/18,0)+IF(AU5&lt;=MOD(BM5,18),1,0)))))</f>
        <v/>
      </c>
      <c r="CB5" s="10">
        <f>IF(OR(ISBLANK(AY5),AY5="PU"),"",MIN(AY5,IF(BM5="Bootstrap",AW5+5,AW5+2+IF(BM5&lt;0,-(ROUNDDOWN(ABS(BM5)/18,0)+IF(AX5&gt;18-MOD(ABS(BM5),18),1,0)),ROUNDDOWN(BM5/18,0)+IF(AX5&lt;=MOD(BM5,18),1,0)))))</f>
        <v/>
      </c>
      <c r="CC5" s="10">
        <f>IF(OR(ISBLANK(BB5),BB5="PU"),"",MIN(BB5,IF(BM5="Bootstrap",AZ5+5,AZ5+2+IF(BM5&lt;0,-(ROUNDDOWN(ABS(BM5)/18,0)+IF(BA5&gt;18-MOD(ABS(BM5),18),1,0)),ROUNDDOWN(BM5/18,0)+IF(BA5&lt;=MOD(BM5,18),1,0)))))</f>
        <v/>
      </c>
      <c r="CD5" s="10">
        <f>IF(OR(ISBLANK(BE5),BE5="PU"),"",MIN(BE5,IF(BM5="Bootstrap",BC5+5,BC5+2+IF(BM5&lt;0,-(ROUNDDOWN(ABS(BM5)/18,0)+IF(BD5&gt;18-MOD(ABS(BM5),18),1,0)),ROUNDDOWN(BM5/18,0)+IF(BD5&lt;=MOD(BM5,18),1,0)))))</f>
        <v/>
      </c>
      <c r="CE5" s="10">
        <f>IF(OR(ISBLANK(BH5),BH5="PU"),"",MIN(BH5,IF(BM5="Bootstrap",BF5+5,BF5+2+IF(BM5&lt;0,-(ROUNDDOWN(ABS(BM5)/18,0)+IF(BG5&gt;18-MOD(ABS(BM5),18),1,0)),ROUNDDOWN(BM5/18,0)+IF(BG5&lt;=MOD(BM5,18),1,0)))))</f>
        <v/>
      </c>
      <c r="CF5" s="10">
        <f>SUM(BN5:CE5)</f>
        <v/>
      </c>
      <c r="CG5" s="10">
        <f>IF(BK5="Included",INT((113/E5)*(CF5-F5)*10+0.5)/10,"")</f>
        <v/>
      </c>
      <c r="CH5" s="10">
        <f>IFERROR(SMALL($CG$2:CG5,1),"")</f>
        <v/>
      </c>
      <c r="CI5" s="10">
        <f>IFERROR(SMALL($CG$2:CG5,2),"")</f>
        <v/>
      </c>
      <c r="CJ5" s="10">
        <f>IFERROR(SMALL($CG$2:CG5,3),"")</f>
        <v/>
      </c>
      <c r="CK5" s="10">
        <f>IFERROR(SMALL($CG$2:CG5,4),"")</f>
        <v/>
      </c>
      <c r="CL5" s="10">
        <f>IFERROR(SMALL($CG$2:CG5,5),"")</f>
        <v/>
      </c>
      <c r="CM5" s="10">
        <f>IFERROR(SMALL($CG$2:CG5,6),"")</f>
        <v/>
      </c>
      <c r="CN5" s="10">
        <f>IFERROR(SMALL($CG$2:CG5,7),"")</f>
        <v/>
      </c>
      <c r="CO5" s="10">
        <f>IFERROR(SMALL($CG$2:CG5,8),"")</f>
        <v/>
      </c>
      <c r="CP5" s="10">
        <f>IFERROR(INDEX($CV$2:$CV$14,MATCH(COUNT($CG$2:CG5),$CU$2:$CU$14,1)),"")</f>
        <v/>
      </c>
      <c r="CQ5" s="10">
        <f>IFERROR(INDEX($CW$2:$CW$14,MATCH(COUNT($CG$2:CG5),$CU$2:$CU$14,1)),"")</f>
        <v/>
      </c>
      <c r="CR5" s="11">
        <f>IF(BK5="Included",INT((AVERAGE(OFFSET(CH5,0,0,1,CP5))+CQ5)*10+0.5)/10,BL5)</f>
        <v/>
      </c>
      <c r="CU5" t="n">
        <v>4</v>
      </c>
      <c r="CV5" t="n">
        <v>1</v>
      </c>
      <c r="CW5" t="n">
        <v>-1</v>
      </c>
    </row>
    <row r="6">
      <c r="A6" s="12" t="n"/>
      <c r="B6" s="16" t="n"/>
      <c r="C6" s="12" t="n"/>
      <c r="D6" s="12" t="n"/>
      <c r="E6" s="12" t="n"/>
      <c r="F6" s="12" t="n"/>
      <c r="G6" s="12" t="n"/>
      <c r="H6" s="12" t="n"/>
      <c r="I6" s="12" t="n"/>
      <c r="J6" s="12" t="n"/>
      <c r="K6" s="12" t="n"/>
      <c r="L6" s="12" t="n"/>
      <c r="M6" s="12" t="n"/>
      <c r="N6" s="12" t="n"/>
      <c r="O6" s="12" t="n"/>
      <c r="P6" s="12" t="n"/>
      <c r="Q6" s="12" t="n"/>
      <c r="R6" s="12" t="n"/>
      <c r="S6" s="12" t="n"/>
      <c r="T6" s="12" t="n"/>
      <c r="U6" s="12" t="n"/>
      <c r="V6" s="12" t="n"/>
      <c r="W6" s="12" t="n"/>
      <c r="X6" s="12" t="n"/>
      <c r="Y6" s="12" t="n"/>
      <c r="Z6" s="12" t="n"/>
      <c r="AA6" s="12" t="n"/>
      <c r="AB6" s="12" t="n"/>
      <c r="AC6" s="12" t="n"/>
      <c r="AD6" s="12" t="n"/>
      <c r="AE6" s="12" t="n"/>
      <c r="AF6" s="12" t="n"/>
      <c r="AG6" s="12" t="n"/>
      <c r="AH6" s="12" t="n"/>
      <c r="AI6" s="12" t="n"/>
      <c r="AJ6" s="12" t="n"/>
      <c r="AK6" s="12" t="n"/>
      <c r="AL6" s="12" t="n"/>
      <c r="AM6" s="12" t="n"/>
      <c r="AN6" s="12" t="n"/>
      <c r="AO6" s="12" t="n"/>
      <c r="AP6" s="12" t="n"/>
      <c r="AQ6" s="12" t="n"/>
      <c r="AR6" s="12" t="n"/>
      <c r="AS6" s="12" t="n"/>
      <c r="AT6" s="12" t="n"/>
      <c r="AU6" s="12" t="n"/>
      <c r="AV6" s="12" t="n"/>
      <c r="AW6" s="12" t="n"/>
      <c r="AX6" s="12" t="n"/>
      <c r="AY6" s="12" t="n"/>
      <c r="AZ6" s="12" t="n"/>
      <c r="BA6" s="12" t="n"/>
      <c r="BB6" s="12" t="n"/>
      <c r="BC6" s="12" t="n"/>
      <c r="BD6" s="12" t="n"/>
      <c r="BE6" s="12" t="n"/>
      <c r="BF6" s="12" t="n"/>
      <c r="BG6" s="12" t="n"/>
      <c r="BH6" s="12" t="n"/>
      <c r="BI6" s="10">
        <f>G6+J6+M6+P6+S6+V6+Y6+AB6+AE6+AH6+AK6+AN6+AQ6+AT6+AW6+AZ6+BC6+BF6</f>
        <v/>
      </c>
      <c r="BJ6" s="10">
        <f>ISNUMBER(I6)+ISNUMBER(L6)+ISNUMBER(O6)+ISNUMBER(R6)+ISNUMBER(U6)+ISNUMBER(X6)+ISNUMBER(AA6)+ISNUMBER(AD6)+ISNUMBER(AG6)+ISNUMBER(AJ6)+ISNUMBER(AM6)+ISNUMBER(AP6)+ISNUMBER(AS6)+ISNUMBER(AV6)+ISNUMBER(AY6)+ISNUMBER(BB6)+ISNUMBER(BE6)+ISNUMBER(BH6)</f>
        <v/>
      </c>
      <c r="BK6" s="10">
        <f>IF(BJ6=18,"Included","EXCLUDED - partial round")</f>
        <v/>
      </c>
      <c r="BL6" s="10">
        <f>CR5</f>
        <v/>
      </c>
      <c r="BM6" s="10">
        <f>IF(BL6="","Bootstrap",ROUND(BL6*(E6/113)+(F6-BI6),0))</f>
        <v/>
      </c>
      <c r="BN6" s="10">
        <f>IF(OR(ISBLANK(I6),I6="PU"),"",MIN(I6,IF(BM6="Bootstrap",G6+5,G6+2+IF(BM6&lt;0,-(ROUNDDOWN(ABS(BM6)/18,0)+IF(H6&gt;18-MOD(ABS(BM6),18),1,0)),ROUNDDOWN(BM6/18,0)+IF(H6&lt;=MOD(BM6,18),1,0)))))</f>
        <v/>
      </c>
      <c r="BO6" s="10">
        <f>IF(OR(ISBLANK(L6),L6="PU"),"",MIN(L6,IF(BM6="Bootstrap",J6+5,J6+2+IF(BM6&lt;0,-(ROUNDDOWN(ABS(BM6)/18,0)+IF(K6&gt;18-MOD(ABS(BM6),18),1,0)),ROUNDDOWN(BM6/18,0)+IF(K6&lt;=MOD(BM6,18),1,0)))))</f>
        <v/>
      </c>
      <c r="BP6" s="10">
        <f>IF(OR(ISBLANK(O6),O6="PU"),"",MIN(O6,IF(BM6="Bootstrap",M6+5,M6+2+IF(BM6&lt;0,-(ROUNDDOWN(ABS(BM6)/18,0)+IF(N6&gt;18-MOD(ABS(BM6),18),1,0)),ROUNDDOWN(BM6/18,0)+IF(N6&lt;=MOD(BM6,18),1,0)))))</f>
        <v/>
      </c>
      <c r="BQ6" s="10">
        <f>IF(OR(ISBLANK(R6),R6="PU"),"",MIN(R6,IF(BM6="Bootstrap",P6+5,P6+2+IF(BM6&lt;0,-(ROUNDDOWN(ABS(BM6)/18,0)+IF(Q6&gt;18-MOD(ABS(BM6),18),1,0)),ROUNDDOWN(BM6/18,0)+IF(Q6&lt;=MOD(BM6,18),1,0)))))</f>
        <v/>
      </c>
      <c r="BR6" s="10">
        <f>IF(OR(ISBLANK(U6),U6="PU"),"",MIN(U6,IF(BM6="Bootstrap",S6+5,S6+2+IF(BM6&lt;0,-(ROUNDDOWN(ABS(BM6)/18,0)+IF(T6&gt;18-MOD(ABS(BM6),18),1,0)),ROUNDDOWN(BM6/18,0)+IF(T6&lt;=MOD(BM6,18),1,0)))))</f>
        <v/>
      </c>
      <c r="BS6" s="10">
        <f>IF(OR(ISBLANK(X6),X6="PU"),"",MIN(X6,IF(BM6="Bootstrap",V6+5,V6+2+IF(BM6&lt;0,-(ROUNDDOWN(ABS(BM6)/18,0)+IF(W6&gt;18-MOD(ABS(BM6),18),1,0)),ROUNDDOWN(BM6/18,0)+IF(W6&lt;=MOD(BM6,18),1,0)))))</f>
        <v/>
      </c>
      <c r="BT6" s="10">
        <f>IF(OR(ISBLANK(AA6),AA6="PU"),"",MIN(AA6,IF(BM6="Bootstrap",Y6+5,Y6+2+IF(BM6&lt;0,-(ROUNDDOWN(ABS(BM6)/18,0)+IF(Z6&gt;18-MOD(ABS(BM6),18),1,0)),ROUNDDOWN(BM6/18,0)+IF(Z6&lt;=MOD(BM6,18),1,0)))))</f>
        <v/>
      </c>
      <c r="BU6" s="10">
        <f>IF(OR(ISBLANK(AD6),AD6="PU"),"",MIN(AD6,IF(BM6="Bootstrap",AB6+5,AB6+2+IF(BM6&lt;0,-(ROUNDDOWN(ABS(BM6)/18,0)+IF(AC6&gt;18-MOD(ABS(BM6),18),1,0)),ROUNDDOWN(BM6/18,0)+IF(AC6&lt;=MOD(BM6,18),1,0)))))</f>
        <v/>
      </c>
      <c r="BV6" s="10">
        <f>IF(OR(ISBLANK(AG6),AG6="PU"),"",MIN(AG6,IF(BM6="Bootstrap",AE6+5,AE6+2+IF(BM6&lt;0,-(ROUNDDOWN(ABS(BM6)/18,0)+IF(AF6&gt;18-MOD(ABS(BM6),18),1,0)),ROUNDDOWN(BM6/18,0)+IF(AF6&lt;=MOD(BM6,18),1,0)))))</f>
        <v/>
      </c>
      <c r="BW6" s="10">
        <f>IF(OR(ISBLANK(AJ6),AJ6="PU"),"",MIN(AJ6,IF(BM6="Bootstrap",AH6+5,AH6+2+IF(BM6&lt;0,-(ROUNDDOWN(ABS(BM6)/18,0)+IF(AI6&gt;18-MOD(ABS(BM6),18),1,0)),ROUNDDOWN(BM6/18,0)+IF(AI6&lt;=MOD(BM6,18),1,0)))))</f>
        <v/>
      </c>
      <c r="BX6" s="10">
        <f>IF(OR(ISBLANK(AM6),AM6="PU"),"",MIN(AM6,IF(BM6="Bootstrap",AK6+5,AK6+2+IF(BM6&lt;0,-(ROUNDDOWN(ABS(BM6)/18,0)+IF(AL6&gt;18-MOD(ABS(BM6),18),1,0)),ROUNDDOWN(BM6/18,0)+IF(AL6&lt;=MOD(BM6,18),1,0)))))</f>
        <v/>
      </c>
      <c r="BY6" s="10">
        <f>IF(OR(ISBLANK(AP6),AP6="PU"),"",MIN(AP6,IF(BM6="Bootstrap",AN6+5,AN6+2+IF(BM6&lt;0,-(ROUNDDOWN(ABS(BM6)/18,0)+IF(AO6&gt;18-MOD(ABS(BM6),18),1,0)),ROUNDDOWN(BM6/18,0)+IF(AO6&lt;=MOD(BM6,18),1,0)))))</f>
        <v/>
      </c>
      <c r="BZ6" s="10">
        <f>IF(OR(ISBLANK(AS6),AS6="PU"),"",MIN(AS6,IF(BM6="Bootstrap",AQ6+5,AQ6+2+IF(BM6&lt;0,-(ROUNDDOWN(ABS(BM6)/18,0)+IF(AR6&gt;18-MOD(ABS(BM6),18),1,0)),ROUNDDOWN(BM6/18,0)+IF(AR6&lt;=MOD(BM6,18),1,0)))))</f>
        <v/>
      </c>
      <c r="CA6" s="10">
        <f>IF(OR(ISBLANK(AV6),AV6="PU"),"",MIN(AV6,IF(BM6="Bootstrap",AT6+5,AT6+2+IF(BM6&lt;0,-(ROUNDDOWN(ABS(BM6)/18,0)+IF(AU6&gt;18-MOD(ABS(BM6),18),1,0)),ROUNDDOWN(BM6/18,0)+IF(AU6&lt;=MOD(BM6,18),1,0)))))</f>
        <v/>
      </c>
      <c r="CB6" s="10">
        <f>IF(OR(ISBLANK(AY6),AY6="PU"),"",MIN(AY6,IF(BM6="Bootstrap",AW6+5,AW6+2+IF(BM6&lt;0,-(ROUNDDOWN(ABS(BM6)/18,0)+IF(AX6&gt;18-MOD(ABS(BM6),18),1,0)),ROUNDDOWN(BM6/18,0)+IF(AX6&lt;=MOD(BM6,18),1,0)))))</f>
        <v/>
      </c>
      <c r="CC6" s="10">
        <f>IF(OR(ISBLANK(BB6),BB6="PU"),"",MIN(BB6,IF(BM6="Bootstrap",AZ6+5,AZ6+2+IF(BM6&lt;0,-(ROUNDDOWN(ABS(BM6)/18,0)+IF(BA6&gt;18-MOD(ABS(BM6),18),1,0)),ROUNDDOWN(BM6/18,0)+IF(BA6&lt;=MOD(BM6,18),1,0)))))</f>
        <v/>
      </c>
      <c r="CD6" s="10">
        <f>IF(OR(ISBLANK(BE6),BE6="PU"),"",MIN(BE6,IF(BM6="Bootstrap",BC6+5,BC6+2+IF(BM6&lt;0,-(ROUNDDOWN(ABS(BM6)/18,0)+IF(BD6&gt;18-MOD(ABS(BM6),18),1,0)),ROUNDDOWN(BM6/18,0)+IF(BD6&lt;=MOD(BM6,18),1,0)))))</f>
        <v/>
      </c>
      <c r="CE6" s="10">
        <f>IF(OR(ISBLANK(BH6),BH6="PU"),"",MIN(BH6,IF(BM6="Bootstrap",BF6+5,BF6+2+IF(BM6&lt;0,-(ROUNDDOWN(ABS(BM6)/18,0)+IF(BG6&gt;18-MOD(ABS(BM6),18),1,0)),ROUNDDOWN(BM6/18,0)+IF(BG6&lt;=MOD(BM6,18),1,0)))))</f>
        <v/>
      </c>
      <c r="CF6" s="10">
        <f>SUM(BN6:CE6)</f>
        <v/>
      </c>
      <c r="CG6" s="10">
        <f>IF(BK6="Included",INT((113/E6)*(CF6-F6)*10+0.5)/10,"")</f>
        <v/>
      </c>
      <c r="CH6" s="10">
        <f>IFERROR(SMALL($CG$2:CG6,1),"")</f>
        <v/>
      </c>
      <c r="CI6" s="10">
        <f>IFERROR(SMALL($CG$2:CG6,2),"")</f>
        <v/>
      </c>
      <c r="CJ6" s="10">
        <f>IFERROR(SMALL($CG$2:CG6,3),"")</f>
        <v/>
      </c>
      <c r="CK6" s="10">
        <f>IFERROR(SMALL($CG$2:CG6,4),"")</f>
        <v/>
      </c>
      <c r="CL6" s="10">
        <f>IFERROR(SMALL($CG$2:CG6,5),"")</f>
        <v/>
      </c>
      <c r="CM6" s="10">
        <f>IFERROR(SMALL($CG$2:CG6,6),"")</f>
        <v/>
      </c>
      <c r="CN6" s="10">
        <f>IFERROR(SMALL($CG$2:CG6,7),"")</f>
        <v/>
      </c>
      <c r="CO6" s="10">
        <f>IFERROR(SMALL($CG$2:CG6,8),"")</f>
        <v/>
      </c>
      <c r="CP6" s="10">
        <f>IFERROR(INDEX($CV$2:$CV$14,MATCH(COUNT($CG$2:CG6),$CU$2:$CU$14,1)),"")</f>
        <v/>
      </c>
      <c r="CQ6" s="10">
        <f>IFERROR(INDEX($CW$2:$CW$14,MATCH(COUNT($CG$2:CG6),$CU$2:$CU$14,1)),"")</f>
        <v/>
      </c>
      <c r="CR6" s="11">
        <f>IF(BK6="Included",INT((AVERAGE(OFFSET(CH6,0,0,1,CP6))+CQ6)*10+0.5)/10,BL6)</f>
        <v/>
      </c>
      <c r="CU6" t="n">
        <v>5</v>
      </c>
      <c r="CV6" t="n">
        <v>1</v>
      </c>
      <c r="CW6" t="n">
        <v>0</v>
      </c>
    </row>
    <row r="7">
      <c r="A7" s="12" t="n"/>
      <c r="B7" s="16" t="n"/>
      <c r="C7" s="12" t="n"/>
      <c r="D7" s="12" t="n"/>
      <c r="E7" s="12" t="n"/>
      <c r="F7" s="12" t="n"/>
      <c r="G7" s="12" t="n"/>
      <c r="H7" s="12" t="n"/>
      <c r="I7" s="12" t="n"/>
      <c r="J7" s="12" t="n"/>
      <c r="K7" s="12" t="n"/>
      <c r="L7" s="12" t="n"/>
      <c r="M7" s="12" t="n"/>
      <c r="N7" s="12" t="n"/>
      <c r="O7" s="12" t="n"/>
      <c r="P7" s="12" t="n"/>
      <c r="Q7" s="12" t="n"/>
      <c r="R7" s="12" t="n"/>
      <c r="S7" s="12" t="n"/>
      <c r="T7" s="12" t="n"/>
      <c r="U7" s="12" t="n"/>
      <c r="V7" s="12" t="n"/>
      <c r="W7" s="12" t="n"/>
      <c r="X7" s="12" t="n"/>
      <c r="Y7" s="12" t="n"/>
      <c r="Z7" s="12" t="n"/>
      <c r="AA7" s="12" t="n"/>
      <c r="AB7" s="12" t="n"/>
      <c r="AC7" s="12" t="n"/>
      <c r="AD7" s="12" t="n"/>
      <c r="AE7" s="12" t="n"/>
      <c r="AF7" s="12" t="n"/>
      <c r="AG7" s="12" t="n"/>
      <c r="AH7" s="12" t="n"/>
      <c r="AI7" s="12" t="n"/>
      <c r="AJ7" s="12" t="n"/>
      <c r="AK7" s="12" t="n"/>
      <c r="AL7" s="12" t="n"/>
      <c r="AM7" s="12" t="n"/>
      <c r="AN7" s="12" t="n"/>
      <c r="AO7" s="12" t="n"/>
      <c r="AP7" s="12" t="n"/>
      <c r="AQ7" s="12" t="n"/>
      <c r="AR7" s="12" t="n"/>
      <c r="AS7" s="12" t="n"/>
      <c r="AT7" s="12" t="n"/>
      <c r="AU7" s="12" t="n"/>
      <c r="AV7" s="12" t="n"/>
      <c r="AW7" s="12" t="n"/>
      <c r="AX7" s="12" t="n"/>
      <c r="AY7" s="12" t="n"/>
      <c r="AZ7" s="12" t="n"/>
      <c r="BA7" s="12" t="n"/>
      <c r="BB7" s="12" t="n"/>
      <c r="BC7" s="12" t="n"/>
      <c r="BD7" s="12" t="n"/>
      <c r="BE7" s="12" t="n"/>
      <c r="BF7" s="12" t="n"/>
      <c r="BG7" s="12" t="n"/>
      <c r="BH7" s="12" t="n"/>
      <c r="BI7" s="10">
        <f>G7+J7+M7+P7+S7+V7+Y7+AB7+AE7+AH7+AK7+AN7+AQ7+AT7+AW7+AZ7+BC7+BF7</f>
        <v/>
      </c>
      <c r="BJ7" s="10">
        <f>ISNUMBER(I7)+ISNUMBER(L7)+ISNUMBER(O7)+ISNUMBER(R7)+ISNUMBER(U7)+ISNUMBER(X7)+ISNUMBER(AA7)+ISNUMBER(AD7)+ISNUMBER(AG7)+ISNUMBER(AJ7)+ISNUMBER(AM7)+ISNUMBER(AP7)+ISNUMBER(AS7)+ISNUMBER(AV7)+ISNUMBER(AY7)+ISNUMBER(BB7)+ISNUMBER(BE7)+ISNUMBER(BH7)</f>
        <v/>
      </c>
      <c r="BK7" s="10">
        <f>IF(BJ7=18,"Included","EXCLUDED - partial round")</f>
        <v/>
      </c>
      <c r="BL7" s="10">
        <f>CR6</f>
        <v/>
      </c>
      <c r="BM7" s="10">
        <f>IF(BL7="","Bootstrap",ROUND(BL7*(E7/113)+(F7-BI7),0))</f>
        <v/>
      </c>
      <c r="BN7" s="10">
        <f>IF(OR(ISBLANK(I7),I7="PU"),"",MIN(I7,IF(BM7="Bootstrap",G7+5,G7+2+IF(BM7&lt;0,-(ROUNDDOWN(ABS(BM7)/18,0)+IF(H7&gt;18-MOD(ABS(BM7),18),1,0)),ROUNDDOWN(BM7/18,0)+IF(H7&lt;=MOD(BM7,18),1,0)))))</f>
        <v/>
      </c>
      <c r="BO7" s="10">
        <f>IF(OR(ISBLANK(L7),L7="PU"),"",MIN(L7,IF(BM7="Bootstrap",J7+5,J7+2+IF(BM7&lt;0,-(ROUNDDOWN(ABS(BM7)/18,0)+IF(K7&gt;18-MOD(ABS(BM7),18),1,0)),ROUNDDOWN(BM7/18,0)+IF(K7&lt;=MOD(BM7,18),1,0)))))</f>
        <v/>
      </c>
      <c r="BP7" s="10">
        <f>IF(OR(ISBLANK(O7),O7="PU"),"",MIN(O7,IF(BM7="Bootstrap",M7+5,M7+2+IF(BM7&lt;0,-(ROUNDDOWN(ABS(BM7)/18,0)+IF(N7&gt;18-MOD(ABS(BM7),18),1,0)),ROUNDDOWN(BM7/18,0)+IF(N7&lt;=MOD(BM7,18),1,0)))))</f>
        <v/>
      </c>
      <c r="BQ7" s="10">
        <f>IF(OR(ISBLANK(R7),R7="PU"),"",MIN(R7,IF(BM7="Bootstrap",P7+5,P7+2+IF(BM7&lt;0,-(ROUNDDOWN(ABS(BM7)/18,0)+IF(Q7&gt;18-MOD(ABS(BM7),18),1,0)),ROUNDDOWN(BM7/18,0)+IF(Q7&lt;=MOD(BM7,18),1,0)))))</f>
        <v/>
      </c>
      <c r="BR7" s="10">
        <f>IF(OR(ISBLANK(U7),U7="PU"),"",MIN(U7,IF(BM7="Bootstrap",S7+5,S7+2+IF(BM7&lt;0,-(ROUNDDOWN(ABS(BM7)/18,0)+IF(T7&gt;18-MOD(ABS(BM7),18),1,0)),ROUNDDOWN(BM7/18,0)+IF(T7&lt;=MOD(BM7,18),1,0)))))</f>
        <v/>
      </c>
      <c r="BS7" s="10">
        <f>IF(OR(ISBLANK(X7),X7="PU"),"",MIN(X7,IF(BM7="Bootstrap",V7+5,V7+2+IF(BM7&lt;0,-(ROUNDDOWN(ABS(BM7)/18,0)+IF(W7&gt;18-MOD(ABS(BM7),18),1,0)),ROUNDDOWN(BM7/18,0)+IF(W7&lt;=MOD(BM7,18),1,0)))))</f>
        <v/>
      </c>
      <c r="BT7" s="10">
        <f>IF(OR(ISBLANK(AA7),AA7="PU"),"",MIN(AA7,IF(BM7="Bootstrap",Y7+5,Y7+2+IF(BM7&lt;0,-(ROUNDDOWN(ABS(BM7)/18,0)+IF(Z7&gt;18-MOD(ABS(BM7),18),1,0)),ROUNDDOWN(BM7/18,0)+IF(Z7&lt;=MOD(BM7,18),1,0)))))</f>
        <v/>
      </c>
      <c r="BU7" s="10">
        <f>IF(OR(ISBLANK(AD7),AD7="PU"),"",MIN(AD7,IF(BM7="Bootstrap",AB7+5,AB7+2+IF(BM7&lt;0,-(ROUNDDOWN(ABS(BM7)/18,0)+IF(AC7&gt;18-MOD(ABS(BM7),18),1,0)),ROUNDDOWN(BM7/18,0)+IF(AC7&lt;=MOD(BM7,18),1,0)))))</f>
        <v/>
      </c>
      <c r="BV7" s="10">
        <f>IF(OR(ISBLANK(AG7),AG7="PU"),"",MIN(AG7,IF(BM7="Bootstrap",AE7+5,AE7+2+IF(BM7&lt;0,-(ROUNDDOWN(ABS(BM7)/18,0)+IF(AF7&gt;18-MOD(ABS(BM7),18),1,0)),ROUNDDOWN(BM7/18,0)+IF(AF7&lt;=MOD(BM7,18),1,0)))))</f>
        <v/>
      </c>
      <c r="BW7" s="10">
        <f>IF(OR(ISBLANK(AJ7),AJ7="PU"),"",MIN(AJ7,IF(BM7="Bootstrap",AH7+5,AH7+2+IF(BM7&lt;0,-(ROUNDDOWN(ABS(BM7)/18,0)+IF(AI7&gt;18-MOD(ABS(BM7),18),1,0)),ROUNDDOWN(BM7/18,0)+IF(AI7&lt;=MOD(BM7,18),1,0)))))</f>
        <v/>
      </c>
      <c r="BX7" s="10">
        <f>IF(OR(ISBLANK(AM7),AM7="PU"),"",MIN(AM7,IF(BM7="Bootstrap",AK7+5,AK7+2+IF(BM7&lt;0,-(ROUNDDOWN(ABS(BM7)/18,0)+IF(AL7&gt;18-MOD(ABS(BM7),18),1,0)),ROUNDDOWN(BM7/18,0)+IF(AL7&lt;=MOD(BM7,18),1,0)))))</f>
        <v/>
      </c>
      <c r="BY7" s="10">
        <f>IF(OR(ISBLANK(AP7),AP7="PU"),"",MIN(AP7,IF(BM7="Bootstrap",AN7+5,AN7+2+IF(BM7&lt;0,-(ROUNDDOWN(ABS(BM7)/18,0)+IF(AO7&gt;18-MOD(ABS(BM7),18),1,0)),ROUNDDOWN(BM7/18,0)+IF(AO7&lt;=MOD(BM7,18),1,0)))))</f>
        <v/>
      </c>
      <c r="BZ7" s="10">
        <f>IF(OR(ISBLANK(AS7),AS7="PU"),"",MIN(AS7,IF(BM7="Bootstrap",AQ7+5,AQ7+2+IF(BM7&lt;0,-(ROUNDDOWN(ABS(BM7)/18,0)+IF(AR7&gt;18-MOD(ABS(BM7),18),1,0)),ROUNDDOWN(BM7/18,0)+IF(AR7&lt;=MOD(BM7,18),1,0)))))</f>
        <v/>
      </c>
      <c r="CA7" s="10">
        <f>IF(OR(ISBLANK(AV7),AV7="PU"),"",MIN(AV7,IF(BM7="Bootstrap",AT7+5,AT7+2+IF(BM7&lt;0,-(ROUNDDOWN(ABS(BM7)/18,0)+IF(AU7&gt;18-MOD(ABS(BM7),18),1,0)),ROUNDDOWN(BM7/18,0)+IF(AU7&lt;=MOD(BM7,18),1,0)))))</f>
        <v/>
      </c>
      <c r="CB7" s="10">
        <f>IF(OR(ISBLANK(AY7),AY7="PU"),"",MIN(AY7,IF(BM7="Bootstrap",AW7+5,AW7+2+IF(BM7&lt;0,-(ROUNDDOWN(ABS(BM7)/18,0)+IF(AX7&gt;18-MOD(ABS(BM7),18),1,0)),ROUNDDOWN(BM7/18,0)+IF(AX7&lt;=MOD(BM7,18),1,0)))))</f>
        <v/>
      </c>
      <c r="CC7" s="10">
        <f>IF(OR(ISBLANK(BB7),BB7="PU"),"",MIN(BB7,IF(BM7="Bootstrap",AZ7+5,AZ7+2+IF(BM7&lt;0,-(ROUNDDOWN(ABS(BM7)/18,0)+IF(BA7&gt;18-MOD(ABS(BM7),18),1,0)),ROUNDDOWN(BM7/18,0)+IF(BA7&lt;=MOD(BM7,18),1,0)))))</f>
        <v/>
      </c>
      <c r="CD7" s="10">
        <f>IF(OR(ISBLANK(BE7),BE7="PU"),"",MIN(BE7,IF(BM7="Bootstrap",BC7+5,BC7+2+IF(BM7&lt;0,-(ROUNDDOWN(ABS(BM7)/18,0)+IF(BD7&gt;18-MOD(ABS(BM7),18),1,0)),ROUNDDOWN(BM7/18,0)+IF(BD7&lt;=MOD(BM7,18),1,0)))))</f>
        <v/>
      </c>
      <c r="CE7" s="10">
        <f>IF(OR(ISBLANK(BH7),BH7="PU"),"",MIN(BH7,IF(BM7="Bootstrap",BF7+5,BF7+2+IF(BM7&lt;0,-(ROUNDDOWN(ABS(BM7)/18,0)+IF(BG7&gt;18-MOD(ABS(BM7),18),1,0)),ROUNDDOWN(BM7/18,0)+IF(BG7&lt;=MOD(BM7,18),1,0)))))</f>
        <v/>
      </c>
      <c r="CF7" s="10">
        <f>SUM(BN7:CE7)</f>
        <v/>
      </c>
      <c r="CG7" s="10">
        <f>IF(BK7="Included",INT((113/E7)*(CF7-F7)*10+0.5)/10,"")</f>
        <v/>
      </c>
      <c r="CH7" s="10">
        <f>IFERROR(SMALL($CG$2:CG7,1),"")</f>
        <v/>
      </c>
      <c r="CI7" s="10">
        <f>IFERROR(SMALL($CG$2:CG7,2),"")</f>
        <v/>
      </c>
      <c r="CJ7" s="10">
        <f>IFERROR(SMALL($CG$2:CG7,3),"")</f>
        <v/>
      </c>
      <c r="CK7" s="10">
        <f>IFERROR(SMALL($CG$2:CG7,4),"")</f>
        <v/>
      </c>
      <c r="CL7" s="10">
        <f>IFERROR(SMALL($CG$2:CG7,5),"")</f>
        <v/>
      </c>
      <c r="CM7" s="10">
        <f>IFERROR(SMALL($CG$2:CG7,6),"")</f>
        <v/>
      </c>
      <c r="CN7" s="10">
        <f>IFERROR(SMALL($CG$2:CG7,7),"")</f>
        <v/>
      </c>
      <c r="CO7" s="10">
        <f>IFERROR(SMALL($CG$2:CG7,8),"")</f>
        <v/>
      </c>
      <c r="CP7" s="10">
        <f>IFERROR(INDEX($CV$2:$CV$14,MATCH(COUNT($CG$2:CG7),$CU$2:$CU$14,1)),"")</f>
        <v/>
      </c>
      <c r="CQ7" s="10">
        <f>IFERROR(INDEX($CW$2:$CW$14,MATCH(COUNT($CG$2:CG7),$CU$2:$CU$14,1)),"")</f>
        <v/>
      </c>
      <c r="CR7" s="11">
        <f>IF(BK7="Included",INT((AVERAGE(OFFSET(CH7,0,0,1,CP7))+CQ7)*10+0.5)/10,BL7)</f>
        <v/>
      </c>
      <c r="CU7" t="n">
        <v>6</v>
      </c>
      <c r="CV7" t="n">
        <v>2</v>
      </c>
      <c r="CW7" t="n">
        <v>-1</v>
      </c>
    </row>
    <row r="8">
      <c r="A8" s="12" t="n"/>
      <c r="B8" s="16" t="n"/>
      <c r="C8" s="12" t="n"/>
      <c r="D8" s="12" t="n"/>
      <c r="E8" s="12" t="n"/>
      <c r="F8" s="12" t="n"/>
      <c r="G8" s="12" t="n"/>
      <c r="H8" s="12" t="n"/>
      <c r="I8" s="12" t="n"/>
      <c r="J8" s="12" t="n"/>
      <c r="K8" s="12" t="n"/>
      <c r="L8" s="12" t="n"/>
      <c r="M8" s="12" t="n"/>
      <c r="N8" s="12" t="n"/>
      <c r="O8" s="12" t="n"/>
      <c r="P8" s="12" t="n"/>
      <c r="Q8" s="12" t="n"/>
      <c r="R8" s="12" t="n"/>
      <c r="S8" s="12" t="n"/>
      <c r="T8" s="12" t="n"/>
      <c r="U8" s="12" t="n"/>
      <c r="V8" s="12" t="n"/>
      <c r="W8" s="12" t="n"/>
      <c r="X8" s="12" t="n"/>
      <c r="Y8" s="12" t="n"/>
      <c r="Z8" s="12" t="n"/>
      <c r="AA8" s="12" t="n"/>
      <c r="AB8" s="12" t="n"/>
      <c r="AC8" s="12" t="n"/>
      <c r="AD8" s="12" t="n"/>
      <c r="AE8" s="12" t="n"/>
      <c r="AF8" s="12" t="n"/>
      <c r="AG8" s="12" t="n"/>
      <c r="AH8" s="12" t="n"/>
      <c r="AI8" s="12" t="n"/>
      <c r="AJ8" s="12" t="n"/>
      <c r="AK8" s="12" t="n"/>
      <c r="AL8" s="12" t="n"/>
      <c r="AM8" s="12" t="n"/>
      <c r="AN8" s="12" t="n"/>
      <c r="AO8" s="12" t="n"/>
      <c r="AP8" s="12" t="n"/>
      <c r="AQ8" s="12" t="n"/>
      <c r="AR8" s="12" t="n"/>
      <c r="AS8" s="12" t="n"/>
      <c r="AT8" s="12" t="n"/>
      <c r="AU8" s="12" t="n"/>
      <c r="AV8" s="12" t="n"/>
      <c r="AW8" s="12" t="n"/>
      <c r="AX8" s="12" t="n"/>
      <c r="AY8" s="12" t="n"/>
      <c r="AZ8" s="12" t="n"/>
      <c r="BA8" s="12" t="n"/>
      <c r="BB8" s="12" t="n"/>
      <c r="BC8" s="12" t="n"/>
      <c r="BD8" s="12" t="n"/>
      <c r="BE8" s="12" t="n"/>
      <c r="BF8" s="12" t="n"/>
      <c r="BG8" s="12" t="n"/>
      <c r="BH8" s="12" t="n"/>
      <c r="BI8" s="10">
        <f>G8+J8+M8+P8+S8+V8+Y8+AB8+AE8+AH8+AK8+AN8+AQ8+AT8+AW8+AZ8+BC8+BF8</f>
        <v/>
      </c>
      <c r="BJ8" s="10">
        <f>ISNUMBER(I8)+ISNUMBER(L8)+ISNUMBER(O8)+ISNUMBER(R8)+ISNUMBER(U8)+ISNUMBER(X8)+ISNUMBER(AA8)+ISNUMBER(AD8)+ISNUMBER(AG8)+ISNUMBER(AJ8)+ISNUMBER(AM8)+ISNUMBER(AP8)+ISNUMBER(AS8)+ISNUMBER(AV8)+ISNUMBER(AY8)+ISNUMBER(BB8)+ISNUMBER(BE8)+ISNUMBER(BH8)</f>
        <v/>
      </c>
      <c r="BK8" s="10">
        <f>IF(BJ8=18,"Included","EXCLUDED - partial round")</f>
        <v/>
      </c>
      <c r="BL8" s="10">
        <f>CR7</f>
        <v/>
      </c>
      <c r="BM8" s="10">
        <f>IF(BL8="","Bootstrap",ROUND(BL8*(E8/113)+(F8-BI8),0))</f>
        <v/>
      </c>
      <c r="BN8" s="10">
        <f>IF(OR(ISBLANK(I8),I8="PU"),"",MIN(I8,IF(BM8="Bootstrap",G8+5,G8+2+IF(BM8&lt;0,-(ROUNDDOWN(ABS(BM8)/18,0)+IF(H8&gt;18-MOD(ABS(BM8),18),1,0)),ROUNDDOWN(BM8/18,0)+IF(H8&lt;=MOD(BM8,18),1,0)))))</f>
        <v/>
      </c>
      <c r="BO8" s="10">
        <f>IF(OR(ISBLANK(L8),L8="PU"),"",MIN(L8,IF(BM8="Bootstrap",J8+5,J8+2+IF(BM8&lt;0,-(ROUNDDOWN(ABS(BM8)/18,0)+IF(K8&gt;18-MOD(ABS(BM8),18),1,0)),ROUNDDOWN(BM8/18,0)+IF(K8&lt;=MOD(BM8,18),1,0)))))</f>
        <v/>
      </c>
      <c r="BP8" s="10">
        <f>IF(OR(ISBLANK(O8),O8="PU"),"",MIN(O8,IF(BM8="Bootstrap",M8+5,M8+2+IF(BM8&lt;0,-(ROUNDDOWN(ABS(BM8)/18,0)+IF(N8&gt;18-MOD(ABS(BM8),18),1,0)),ROUNDDOWN(BM8/18,0)+IF(N8&lt;=MOD(BM8,18),1,0)))))</f>
        <v/>
      </c>
      <c r="BQ8" s="10">
        <f>IF(OR(ISBLANK(R8),R8="PU"),"",MIN(R8,IF(BM8="Bootstrap",P8+5,P8+2+IF(BM8&lt;0,-(ROUNDDOWN(ABS(BM8)/18,0)+IF(Q8&gt;18-MOD(ABS(BM8),18),1,0)),ROUNDDOWN(BM8/18,0)+IF(Q8&lt;=MOD(BM8,18),1,0)))))</f>
        <v/>
      </c>
      <c r="BR8" s="10">
        <f>IF(OR(ISBLANK(U8),U8="PU"),"",MIN(U8,IF(BM8="Bootstrap",S8+5,S8+2+IF(BM8&lt;0,-(ROUNDDOWN(ABS(BM8)/18,0)+IF(T8&gt;18-MOD(ABS(BM8),18),1,0)),ROUNDDOWN(BM8/18,0)+IF(T8&lt;=MOD(BM8,18),1,0)))))</f>
        <v/>
      </c>
      <c r="BS8" s="10">
        <f>IF(OR(ISBLANK(X8),X8="PU"),"",MIN(X8,IF(BM8="Bootstrap",V8+5,V8+2+IF(BM8&lt;0,-(ROUNDDOWN(ABS(BM8)/18,0)+IF(W8&gt;18-MOD(ABS(BM8),18),1,0)),ROUNDDOWN(BM8/18,0)+IF(W8&lt;=MOD(BM8,18),1,0)))))</f>
        <v/>
      </c>
      <c r="BT8" s="10">
        <f>IF(OR(ISBLANK(AA8),AA8="PU"),"",MIN(AA8,IF(BM8="Bootstrap",Y8+5,Y8+2+IF(BM8&lt;0,-(ROUNDDOWN(ABS(BM8)/18,0)+IF(Z8&gt;18-MOD(ABS(BM8),18),1,0)),ROUNDDOWN(BM8/18,0)+IF(Z8&lt;=MOD(BM8,18),1,0)))))</f>
        <v/>
      </c>
      <c r="BU8" s="10">
        <f>IF(OR(ISBLANK(AD8),AD8="PU"),"",MIN(AD8,IF(BM8="Bootstrap",AB8+5,AB8+2+IF(BM8&lt;0,-(ROUNDDOWN(ABS(BM8)/18,0)+IF(AC8&gt;18-MOD(ABS(BM8),18),1,0)),ROUNDDOWN(BM8/18,0)+IF(AC8&lt;=MOD(BM8,18),1,0)))))</f>
        <v/>
      </c>
      <c r="BV8" s="10">
        <f>IF(OR(ISBLANK(AG8),AG8="PU"),"",MIN(AG8,IF(BM8="Bootstrap",AE8+5,AE8+2+IF(BM8&lt;0,-(ROUNDDOWN(ABS(BM8)/18,0)+IF(AF8&gt;18-MOD(ABS(BM8),18),1,0)),ROUNDDOWN(BM8/18,0)+IF(AF8&lt;=MOD(BM8,18),1,0)))))</f>
        <v/>
      </c>
      <c r="BW8" s="10">
        <f>IF(OR(ISBLANK(AJ8),AJ8="PU"),"",MIN(AJ8,IF(BM8="Bootstrap",AH8+5,AH8+2+IF(BM8&lt;0,-(ROUNDDOWN(ABS(BM8)/18,0)+IF(AI8&gt;18-MOD(ABS(BM8),18),1,0)),ROUNDDOWN(BM8/18,0)+IF(AI8&lt;=MOD(BM8,18),1,0)))))</f>
        <v/>
      </c>
      <c r="BX8" s="10">
        <f>IF(OR(ISBLANK(AM8),AM8="PU"),"",MIN(AM8,IF(BM8="Bootstrap",AK8+5,AK8+2+IF(BM8&lt;0,-(ROUNDDOWN(ABS(BM8)/18,0)+IF(AL8&gt;18-MOD(ABS(BM8),18),1,0)),ROUNDDOWN(BM8/18,0)+IF(AL8&lt;=MOD(BM8,18),1,0)))))</f>
        <v/>
      </c>
      <c r="BY8" s="10">
        <f>IF(OR(ISBLANK(AP8),AP8="PU"),"",MIN(AP8,IF(BM8="Bootstrap",AN8+5,AN8+2+IF(BM8&lt;0,-(ROUNDDOWN(ABS(BM8)/18,0)+IF(AO8&gt;18-MOD(ABS(BM8),18),1,0)),ROUNDDOWN(BM8/18,0)+IF(AO8&lt;=MOD(BM8,18),1,0)))))</f>
        <v/>
      </c>
      <c r="BZ8" s="10">
        <f>IF(OR(ISBLANK(AS8),AS8="PU"),"",MIN(AS8,IF(BM8="Bootstrap",AQ8+5,AQ8+2+IF(BM8&lt;0,-(ROUNDDOWN(ABS(BM8)/18,0)+IF(AR8&gt;18-MOD(ABS(BM8),18),1,0)),ROUNDDOWN(BM8/18,0)+IF(AR8&lt;=MOD(BM8,18),1,0)))))</f>
        <v/>
      </c>
      <c r="CA8" s="10">
        <f>IF(OR(ISBLANK(AV8),AV8="PU"),"",MIN(AV8,IF(BM8="Bootstrap",AT8+5,AT8+2+IF(BM8&lt;0,-(ROUNDDOWN(ABS(BM8)/18,0)+IF(AU8&gt;18-MOD(ABS(BM8),18),1,0)),ROUNDDOWN(BM8/18,0)+IF(AU8&lt;=MOD(BM8,18),1,0)))))</f>
        <v/>
      </c>
      <c r="CB8" s="10">
        <f>IF(OR(ISBLANK(AY8),AY8="PU"),"",MIN(AY8,IF(BM8="Bootstrap",AW8+5,AW8+2+IF(BM8&lt;0,-(ROUNDDOWN(ABS(BM8)/18,0)+IF(AX8&gt;18-MOD(ABS(BM8),18),1,0)),ROUNDDOWN(BM8/18,0)+IF(AX8&lt;=MOD(BM8,18),1,0)))))</f>
        <v/>
      </c>
      <c r="CC8" s="10">
        <f>IF(OR(ISBLANK(BB8),BB8="PU"),"",MIN(BB8,IF(BM8="Bootstrap",AZ8+5,AZ8+2+IF(BM8&lt;0,-(ROUNDDOWN(ABS(BM8)/18,0)+IF(BA8&gt;18-MOD(ABS(BM8),18),1,0)),ROUNDDOWN(BM8/18,0)+IF(BA8&lt;=MOD(BM8,18),1,0)))))</f>
        <v/>
      </c>
      <c r="CD8" s="10">
        <f>IF(OR(ISBLANK(BE8),BE8="PU"),"",MIN(BE8,IF(BM8="Bootstrap",BC8+5,BC8+2+IF(BM8&lt;0,-(ROUNDDOWN(ABS(BM8)/18,0)+IF(BD8&gt;18-MOD(ABS(BM8),18),1,0)),ROUNDDOWN(BM8/18,0)+IF(BD8&lt;=MOD(BM8,18),1,0)))))</f>
        <v/>
      </c>
      <c r="CE8" s="10">
        <f>IF(OR(ISBLANK(BH8),BH8="PU"),"",MIN(BH8,IF(BM8="Bootstrap",BF8+5,BF8+2+IF(BM8&lt;0,-(ROUNDDOWN(ABS(BM8)/18,0)+IF(BG8&gt;18-MOD(ABS(BM8),18),1,0)),ROUNDDOWN(BM8/18,0)+IF(BG8&lt;=MOD(BM8,18),1,0)))))</f>
        <v/>
      </c>
      <c r="CF8" s="10">
        <f>SUM(BN8:CE8)</f>
        <v/>
      </c>
      <c r="CG8" s="10">
        <f>IF(BK8="Included",INT((113/E8)*(CF8-F8)*10+0.5)/10,"")</f>
        <v/>
      </c>
      <c r="CH8" s="10">
        <f>IFERROR(SMALL($CG$2:CG8,1),"")</f>
        <v/>
      </c>
      <c r="CI8" s="10">
        <f>IFERROR(SMALL($CG$2:CG8,2),"")</f>
        <v/>
      </c>
      <c r="CJ8" s="10">
        <f>IFERROR(SMALL($CG$2:CG8,3),"")</f>
        <v/>
      </c>
      <c r="CK8" s="10">
        <f>IFERROR(SMALL($CG$2:CG8,4),"")</f>
        <v/>
      </c>
      <c r="CL8" s="10">
        <f>IFERROR(SMALL($CG$2:CG8,5),"")</f>
        <v/>
      </c>
      <c r="CM8" s="10">
        <f>IFERROR(SMALL($CG$2:CG8,6),"")</f>
        <v/>
      </c>
      <c r="CN8" s="10">
        <f>IFERROR(SMALL($CG$2:CG8,7),"")</f>
        <v/>
      </c>
      <c r="CO8" s="10">
        <f>IFERROR(SMALL($CG$2:CG8,8),"")</f>
        <v/>
      </c>
      <c r="CP8" s="10">
        <f>IFERROR(INDEX($CV$2:$CV$14,MATCH(COUNT($CG$2:CG8),$CU$2:$CU$14,1)),"")</f>
        <v/>
      </c>
      <c r="CQ8" s="10">
        <f>IFERROR(INDEX($CW$2:$CW$14,MATCH(COUNT($CG$2:CG8),$CU$2:$CU$14,1)),"")</f>
        <v/>
      </c>
      <c r="CR8" s="11">
        <f>IF(BK8="Included",INT((AVERAGE(OFFSET(CH8,0,0,1,CP8))+CQ8)*10+0.5)/10,BL8)</f>
        <v/>
      </c>
      <c r="CU8" t="n">
        <v>7</v>
      </c>
      <c r="CV8" t="n">
        <v>2</v>
      </c>
      <c r="CW8" t="n">
        <v>0</v>
      </c>
    </row>
    <row r="9">
      <c r="A9" s="12" t="n"/>
      <c r="B9" s="16" t="n"/>
      <c r="C9" s="12" t="n"/>
      <c r="D9" s="12" t="n"/>
      <c r="E9" s="12" t="n"/>
      <c r="F9" s="12" t="n"/>
      <c r="G9" s="12" t="n"/>
      <c r="H9" s="12" t="n"/>
      <c r="I9" s="12" t="n"/>
      <c r="J9" s="12" t="n"/>
      <c r="K9" s="12" t="n"/>
      <c r="L9" s="12" t="n"/>
      <c r="M9" s="12" t="n"/>
      <c r="N9" s="12" t="n"/>
      <c r="O9" s="12" t="n"/>
      <c r="P9" s="12" t="n"/>
      <c r="Q9" s="12" t="n"/>
      <c r="R9" s="12" t="n"/>
      <c r="S9" s="12" t="n"/>
      <c r="T9" s="12" t="n"/>
      <c r="U9" s="12" t="n"/>
      <c r="V9" s="12" t="n"/>
      <c r="W9" s="12" t="n"/>
      <c r="X9" s="12" t="n"/>
      <c r="Y9" s="12" t="n"/>
      <c r="Z9" s="12" t="n"/>
      <c r="AA9" s="12" t="n"/>
      <c r="AB9" s="12" t="n"/>
      <c r="AC9" s="12" t="n"/>
      <c r="AD9" s="12" t="n"/>
      <c r="AE9" s="12" t="n"/>
      <c r="AF9" s="12" t="n"/>
      <c r="AG9" s="12" t="n"/>
      <c r="AH9" s="12" t="n"/>
      <c r="AI9" s="12" t="n"/>
      <c r="AJ9" s="12" t="n"/>
      <c r="AK9" s="12" t="n"/>
      <c r="AL9" s="12" t="n"/>
      <c r="AM9" s="12" t="n"/>
      <c r="AN9" s="12" t="n"/>
      <c r="AO9" s="12" t="n"/>
      <c r="AP9" s="12" t="n"/>
      <c r="AQ9" s="12" t="n"/>
      <c r="AR9" s="12" t="n"/>
      <c r="AS9" s="12" t="n"/>
      <c r="AT9" s="12" t="n"/>
      <c r="AU9" s="12" t="n"/>
      <c r="AV9" s="12" t="n"/>
      <c r="AW9" s="12" t="n"/>
      <c r="AX9" s="12" t="n"/>
      <c r="AY9" s="12" t="n"/>
      <c r="AZ9" s="12" t="n"/>
      <c r="BA9" s="12" t="n"/>
      <c r="BB9" s="12" t="n"/>
      <c r="BC9" s="12" t="n"/>
      <c r="BD9" s="12" t="n"/>
      <c r="BE9" s="12" t="n"/>
      <c r="BF9" s="12" t="n"/>
      <c r="BG9" s="12" t="n"/>
      <c r="BH9" s="12" t="n"/>
      <c r="BI9" s="10">
        <f>G9+J9+M9+P9+S9+V9+Y9+AB9+AE9+AH9+AK9+AN9+AQ9+AT9+AW9+AZ9+BC9+BF9</f>
        <v/>
      </c>
      <c r="BJ9" s="10">
        <f>ISNUMBER(I9)+ISNUMBER(L9)+ISNUMBER(O9)+ISNUMBER(R9)+ISNUMBER(U9)+ISNUMBER(X9)+ISNUMBER(AA9)+ISNUMBER(AD9)+ISNUMBER(AG9)+ISNUMBER(AJ9)+ISNUMBER(AM9)+ISNUMBER(AP9)+ISNUMBER(AS9)+ISNUMBER(AV9)+ISNUMBER(AY9)+ISNUMBER(BB9)+ISNUMBER(BE9)+ISNUMBER(BH9)</f>
        <v/>
      </c>
      <c r="BK9" s="10">
        <f>IF(BJ9=18,"Included","EXCLUDED - partial round")</f>
        <v/>
      </c>
      <c r="BL9" s="10">
        <f>CR8</f>
        <v/>
      </c>
      <c r="BM9" s="10">
        <f>IF(BL9="","Bootstrap",ROUND(BL9*(E9/113)+(F9-BI9),0))</f>
        <v/>
      </c>
      <c r="BN9" s="10">
        <f>IF(OR(ISBLANK(I9),I9="PU"),"",MIN(I9,IF(BM9="Bootstrap",G9+5,G9+2+IF(BM9&lt;0,-(ROUNDDOWN(ABS(BM9)/18,0)+IF(H9&gt;18-MOD(ABS(BM9),18),1,0)),ROUNDDOWN(BM9/18,0)+IF(H9&lt;=MOD(BM9,18),1,0)))))</f>
        <v/>
      </c>
      <c r="BO9" s="10">
        <f>IF(OR(ISBLANK(L9),L9="PU"),"",MIN(L9,IF(BM9="Bootstrap",J9+5,J9+2+IF(BM9&lt;0,-(ROUNDDOWN(ABS(BM9)/18,0)+IF(K9&gt;18-MOD(ABS(BM9),18),1,0)),ROUNDDOWN(BM9/18,0)+IF(K9&lt;=MOD(BM9,18),1,0)))))</f>
        <v/>
      </c>
      <c r="BP9" s="10">
        <f>IF(OR(ISBLANK(O9),O9="PU"),"",MIN(O9,IF(BM9="Bootstrap",M9+5,M9+2+IF(BM9&lt;0,-(ROUNDDOWN(ABS(BM9)/18,0)+IF(N9&gt;18-MOD(ABS(BM9),18),1,0)),ROUNDDOWN(BM9/18,0)+IF(N9&lt;=MOD(BM9,18),1,0)))))</f>
        <v/>
      </c>
      <c r="BQ9" s="10">
        <f>IF(OR(ISBLANK(R9),R9="PU"),"",MIN(R9,IF(BM9="Bootstrap",P9+5,P9+2+IF(BM9&lt;0,-(ROUNDDOWN(ABS(BM9)/18,0)+IF(Q9&gt;18-MOD(ABS(BM9),18),1,0)),ROUNDDOWN(BM9/18,0)+IF(Q9&lt;=MOD(BM9,18),1,0)))))</f>
        <v/>
      </c>
      <c r="BR9" s="10">
        <f>IF(OR(ISBLANK(U9),U9="PU"),"",MIN(U9,IF(BM9="Bootstrap",S9+5,S9+2+IF(BM9&lt;0,-(ROUNDDOWN(ABS(BM9)/18,0)+IF(T9&gt;18-MOD(ABS(BM9),18),1,0)),ROUNDDOWN(BM9/18,0)+IF(T9&lt;=MOD(BM9,18),1,0)))))</f>
        <v/>
      </c>
      <c r="BS9" s="10">
        <f>IF(OR(ISBLANK(X9),X9="PU"),"",MIN(X9,IF(BM9="Bootstrap",V9+5,V9+2+IF(BM9&lt;0,-(ROUNDDOWN(ABS(BM9)/18,0)+IF(W9&gt;18-MOD(ABS(BM9),18),1,0)),ROUNDDOWN(BM9/18,0)+IF(W9&lt;=MOD(BM9,18),1,0)))))</f>
        <v/>
      </c>
      <c r="BT9" s="10">
        <f>IF(OR(ISBLANK(AA9),AA9="PU"),"",MIN(AA9,IF(BM9="Bootstrap",Y9+5,Y9+2+IF(BM9&lt;0,-(ROUNDDOWN(ABS(BM9)/18,0)+IF(Z9&gt;18-MOD(ABS(BM9),18),1,0)),ROUNDDOWN(BM9/18,0)+IF(Z9&lt;=MOD(BM9,18),1,0)))))</f>
        <v/>
      </c>
      <c r="BU9" s="10">
        <f>IF(OR(ISBLANK(AD9),AD9="PU"),"",MIN(AD9,IF(BM9="Bootstrap",AB9+5,AB9+2+IF(BM9&lt;0,-(ROUNDDOWN(ABS(BM9)/18,0)+IF(AC9&gt;18-MOD(ABS(BM9),18),1,0)),ROUNDDOWN(BM9/18,0)+IF(AC9&lt;=MOD(BM9,18),1,0)))))</f>
        <v/>
      </c>
      <c r="BV9" s="10">
        <f>IF(OR(ISBLANK(AG9),AG9="PU"),"",MIN(AG9,IF(BM9="Bootstrap",AE9+5,AE9+2+IF(BM9&lt;0,-(ROUNDDOWN(ABS(BM9)/18,0)+IF(AF9&gt;18-MOD(ABS(BM9),18),1,0)),ROUNDDOWN(BM9/18,0)+IF(AF9&lt;=MOD(BM9,18),1,0)))))</f>
        <v/>
      </c>
      <c r="BW9" s="10">
        <f>IF(OR(ISBLANK(AJ9),AJ9="PU"),"",MIN(AJ9,IF(BM9="Bootstrap",AH9+5,AH9+2+IF(BM9&lt;0,-(ROUNDDOWN(ABS(BM9)/18,0)+IF(AI9&gt;18-MOD(ABS(BM9),18),1,0)),ROUNDDOWN(BM9/18,0)+IF(AI9&lt;=MOD(BM9,18),1,0)))))</f>
        <v/>
      </c>
      <c r="BX9" s="10">
        <f>IF(OR(ISBLANK(AM9),AM9="PU"),"",MIN(AM9,IF(BM9="Bootstrap",AK9+5,AK9+2+IF(BM9&lt;0,-(ROUNDDOWN(ABS(BM9)/18,0)+IF(AL9&gt;18-MOD(ABS(BM9),18),1,0)),ROUNDDOWN(BM9/18,0)+IF(AL9&lt;=MOD(BM9,18),1,0)))))</f>
        <v/>
      </c>
      <c r="BY9" s="10">
        <f>IF(OR(ISBLANK(AP9),AP9="PU"),"",MIN(AP9,IF(BM9="Bootstrap",AN9+5,AN9+2+IF(BM9&lt;0,-(ROUNDDOWN(ABS(BM9)/18,0)+IF(AO9&gt;18-MOD(ABS(BM9),18),1,0)),ROUNDDOWN(BM9/18,0)+IF(AO9&lt;=MOD(BM9,18),1,0)))))</f>
        <v/>
      </c>
      <c r="BZ9" s="10">
        <f>IF(OR(ISBLANK(AS9),AS9="PU"),"",MIN(AS9,IF(BM9="Bootstrap",AQ9+5,AQ9+2+IF(BM9&lt;0,-(ROUNDDOWN(ABS(BM9)/18,0)+IF(AR9&gt;18-MOD(ABS(BM9),18),1,0)),ROUNDDOWN(BM9/18,0)+IF(AR9&lt;=MOD(BM9,18),1,0)))))</f>
        <v/>
      </c>
      <c r="CA9" s="10">
        <f>IF(OR(ISBLANK(AV9),AV9="PU"),"",MIN(AV9,IF(BM9="Bootstrap",AT9+5,AT9+2+IF(BM9&lt;0,-(ROUNDDOWN(ABS(BM9)/18,0)+IF(AU9&gt;18-MOD(ABS(BM9),18),1,0)),ROUNDDOWN(BM9/18,0)+IF(AU9&lt;=MOD(BM9,18),1,0)))))</f>
        <v/>
      </c>
      <c r="CB9" s="10">
        <f>IF(OR(ISBLANK(AY9),AY9="PU"),"",MIN(AY9,IF(BM9="Bootstrap",AW9+5,AW9+2+IF(BM9&lt;0,-(ROUNDDOWN(ABS(BM9)/18,0)+IF(AX9&gt;18-MOD(ABS(BM9),18),1,0)),ROUNDDOWN(BM9/18,0)+IF(AX9&lt;=MOD(BM9,18),1,0)))))</f>
        <v/>
      </c>
      <c r="CC9" s="10">
        <f>IF(OR(ISBLANK(BB9),BB9="PU"),"",MIN(BB9,IF(BM9="Bootstrap",AZ9+5,AZ9+2+IF(BM9&lt;0,-(ROUNDDOWN(ABS(BM9)/18,0)+IF(BA9&gt;18-MOD(ABS(BM9),18),1,0)),ROUNDDOWN(BM9/18,0)+IF(BA9&lt;=MOD(BM9,18),1,0)))))</f>
        <v/>
      </c>
      <c r="CD9" s="10">
        <f>IF(OR(ISBLANK(BE9),BE9="PU"),"",MIN(BE9,IF(BM9="Bootstrap",BC9+5,BC9+2+IF(BM9&lt;0,-(ROUNDDOWN(ABS(BM9)/18,0)+IF(BD9&gt;18-MOD(ABS(BM9),18),1,0)),ROUNDDOWN(BM9/18,0)+IF(BD9&lt;=MOD(BM9,18),1,0)))))</f>
        <v/>
      </c>
      <c r="CE9" s="10">
        <f>IF(OR(ISBLANK(BH9),BH9="PU"),"",MIN(BH9,IF(BM9="Bootstrap",BF9+5,BF9+2+IF(BM9&lt;0,-(ROUNDDOWN(ABS(BM9)/18,0)+IF(BG9&gt;18-MOD(ABS(BM9),18),1,0)),ROUNDDOWN(BM9/18,0)+IF(BG9&lt;=MOD(BM9,18),1,0)))))</f>
        <v/>
      </c>
      <c r="CF9" s="10">
        <f>SUM(BN9:CE9)</f>
        <v/>
      </c>
      <c r="CG9" s="10">
        <f>IF(BK9="Included",INT((113/E9)*(CF9-F9)*10+0.5)/10,"")</f>
        <v/>
      </c>
      <c r="CH9" s="10">
        <f>IFERROR(SMALL($CG$2:CG9,1),"")</f>
        <v/>
      </c>
      <c r="CI9" s="10">
        <f>IFERROR(SMALL($CG$2:CG9,2),"")</f>
        <v/>
      </c>
      <c r="CJ9" s="10">
        <f>IFERROR(SMALL($CG$2:CG9,3),"")</f>
        <v/>
      </c>
      <c r="CK9" s="10">
        <f>IFERROR(SMALL($CG$2:CG9,4),"")</f>
        <v/>
      </c>
      <c r="CL9" s="10">
        <f>IFERROR(SMALL($CG$2:CG9,5),"")</f>
        <v/>
      </c>
      <c r="CM9" s="10">
        <f>IFERROR(SMALL($CG$2:CG9,6),"")</f>
        <v/>
      </c>
      <c r="CN9" s="10">
        <f>IFERROR(SMALL($CG$2:CG9,7),"")</f>
        <v/>
      </c>
      <c r="CO9" s="10">
        <f>IFERROR(SMALL($CG$2:CG9,8),"")</f>
        <v/>
      </c>
      <c r="CP9" s="10">
        <f>IFERROR(INDEX($CV$2:$CV$14,MATCH(COUNT($CG$2:CG9),$CU$2:$CU$14,1)),"")</f>
        <v/>
      </c>
      <c r="CQ9" s="10">
        <f>IFERROR(INDEX($CW$2:$CW$14,MATCH(COUNT($CG$2:CG9),$CU$2:$CU$14,1)),"")</f>
        <v/>
      </c>
      <c r="CR9" s="11">
        <f>IF(BK9="Included",INT((AVERAGE(OFFSET(CH9,0,0,1,CP9))+CQ9)*10+0.5)/10,BL9)</f>
        <v/>
      </c>
      <c r="CU9" t="n">
        <v>9</v>
      </c>
      <c r="CV9" t="n">
        <v>3</v>
      </c>
      <c r="CW9" t="n">
        <v>0</v>
      </c>
    </row>
    <row r="10">
      <c r="A10" s="12" t="n"/>
      <c r="B10" s="16" t="n"/>
      <c r="C10" s="12" t="n"/>
      <c r="D10" s="12" t="n"/>
      <c r="E10" s="12" t="n"/>
      <c r="F10" s="12" t="n"/>
      <c r="G10" s="12" t="n"/>
      <c r="H10" s="12" t="n"/>
      <c r="I10" s="12" t="n"/>
      <c r="J10" s="12" t="n"/>
      <c r="K10" s="12" t="n"/>
      <c r="L10" s="12" t="n"/>
      <c r="M10" s="12" t="n"/>
      <c r="N10" s="12" t="n"/>
      <c r="O10" s="12" t="n"/>
      <c r="P10" s="12" t="n"/>
      <c r="Q10" s="12" t="n"/>
      <c r="R10" s="12" t="n"/>
      <c r="S10" s="12" t="n"/>
      <c r="T10" s="12" t="n"/>
      <c r="U10" s="12" t="n"/>
      <c r="V10" s="12" t="n"/>
      <c r="W10" s="12" t="n"/>
      <c r="X10" s="12" t="n"/>
      <c r="Y10" s="12" t="n"/>
      <c r="Z10" s="12" t="n"/>
      <c r="AA10" s="12" t="n"/>
      <c r="AB10" s="12" t="n"/>
      <c r="AC10" s="12" t="n"/>
      <c r="AD10" s="12" t="n"/>
      <c r="AE10" s="12" t="n"/>
      <c r="AF10" s="12" t="n"/>
      <c r="AG10" s="12" t="n"/>
      <c r="AH10" s="12" t="n"/>
      <c r="AI10" s="12" t="n"/>
      <c r="AJ10" s="12" t="n"/>
      <c r="AK10" s="12" t="n"/>
      <c r="AL10" s="12" t="n"/>
      <c r="AM10" s="12" t="n"/>
      <c r="AN10" s="12" t="n"/>
      <c r="AO10" s="12" t="n"/>
      <c r="AP10" s="12" t="n"/>
      <c r="AQ10" s="12" t="n"/>
      <c r="AR10" s="12" t="n"/>
      <c r="AS10" s="12" t="n"/>
      <c r="AT10" s="12" t="n"/>
      <c r="AU10" s="12" t="n"/>
      <c r="AV10" s="12" t="n"/>
      <c r="AW10" s="12" t="n"/>
      <c r="AX10" s="12" t="n"/>
      <c r="AY10" s="12" t="n"/>
      <c r="AZ10" s="12" t="n"/>
      <c r="BA10" s="12" t="n"/>
      <c r="BB10" s="12" t="n"/>
      <c r="BC10" s="12" t="n"/>
      <c r="BD10" s="12" t="n"/>
      <c r="BE10" s="12" t="n"/>
      <c r="BF10" s="12" t="n"/>
      <c r="BG10" s="12" t="n"/>
      <c r="BH10" s="12" t="n"/>
      <c r="BI10" s="10">
        <f>G10+J10+M10+P10+S10+V10+Y10+AB10+AE10+AH10+AK10+AN10+AQ10+AT10+AW10+AZ10+BC10+BF10</f>
        <v/>
      </c>
      <c r="BJ10" s="10">
        <f>ISNUMBER(I10)+ISNUMBER(L10)+ISNUMBER(O10)+ISNUMBER(R10)+ISNUMBER(U10)+ISNUMBER(X10)+ISNUMBER(AA10)+ISNUMBER(AD10)+ISNUMBER(AG10)+ISNUMBER(AJ10)+ISNUMBER(AM10)+ISNUMBER(AP10)+ISNUMBER(AS10)+ISNUMBER(AV10)+ISNUMBER(AY10)+ISNUMBER(BB10)+ISNUMBER(BE10)+ISNUMBER(BH10)</f>
        <v/>
      </c>
      <c r="BK10" s="10">
        <f>IF(BJ10=18,"Included","EXCLUDED - partial round")</f>
        <v/>
      </c>
      <c r="BL10" s="10">
        <f>CR9</f>
        <v/>
      </c>
      <c r="BM10" s="10">
        <f>IF(BL10="","Bootstrap",ROUND(BL10*(E10/113)+(F10-BI10),0))</f>
        <v/>
      </c>
      <c r="BN10" s="10">
        <f>IF(OR(ISBLANK(I10),I10="PU"),"",MIN(I10,IF(BM10="Bootstrap",G10+5,G10+2+IF(BM10&lt;0,-(ROUNDDOWN(ABS(BM10)/18,0)+IF(H10&gt;18-MOD(ABS(BM10),18),1,0)),ROUNDDOWN(BM10/18,0)+IF(H10&lt;=MOD(BM10,18),1,0)))))</f>
        <v/>
      </c>
      <c r="BO10" s="10">
        <f>IF(OR(ISBLANK(L10),L10="PU"),"",MIN(L10,IF(BM10="Bootstrap",J10+5,J10+2+IF(BM10&lt;0,-(ROUNDDOWN(ABS(BM10)/18,0)+IF(K10&gt;18-MOD(ABS(BM10),18),1,0)),ROUNDDOWN(BM10/18,0)+IF(K10&lt;=MOD(BM10,18),1,0)))))</f>
        <v/>
      </c>
      <c r="BP10" s="10">
        <f>IF(OR(ISBLANK(O10),O10="PU"),"",MIN(O10,IF(BM10="Bootstrap",M10+5,M10+2+IF(BM10&lt;0,-(ROUNDDOWN(ABS(BM10)/18,0)+IF(N10&gt;18-MOD(ABS(BM10),18),1,0)),ROUNDDOWN(BM10/18,0)+IF(N10&lt;=MOD(BM10,18),1,0)))))</f>
        <v/>
      </c>
      <c r="BQ10" s="10">
        <f>IF(OR(ISBLANK(R10),R10="PU"),"",MIN(R10,IF(BM10="Bootstrap",P10+5,P10+2+IF(BM10&lt;0,-(ROUNDDOWN(ABS(BM10)/18,0)+IF(Q10&gt;18-MOD(ABS(BM10),18),1,0)),ROUNDDOWN(BM10/18,0)+IF(Q10&lt;=MOD(BM10,18),1,0)))))</f>
        <v/>
      </c>
      <c r="BR10" s="10">
        <f>IF(OR(ISBLANK(U10),U10="PU"),"",MIN(U10,IF(BM10="Bootstrap",S10+5,S10+2+IF(BM10&lt;0,-(ROUNDDOWN(ABS(BM10)/18,0)+IF(T10&gt;18-MOD(ABS(BM10),18),1,0)),ROUNDDOWN(BM10/18,0)+IF(T10&lt;=MOD(BM10,18),1,0)))))</f>
        <v/>
      </c>
      <c r="BS10" s="10">
        <f>IF(OR(ISBLANK(X10),X10="PU"),"",MIN(X10,IF(BM10="Bootstrap",V10+5,V10+2+IF(BM10&lt;0,-(ROUNDDOWN(ABS(BM10)/18,0)+IF(W10&gt;18-MOD(ABS(BM10),18),1,0)),ROUNDDOWN(BM10/18,0)+IF(W10&lt;=MOD(BM10,18),1,0)))))</f>
        <v/>
      </c>
      <c r="BT10" s="10">
        <f>IF(OR(ISBLANK(AA10),AA10="PU"),"",MIN(AA10,IF(BM10="Bootstrap",Y10+5,Y10+2+IF(BM10&lt;0,-(ROUNDDOWN(ABS(BM10)/18,0)+IF(Z10&gt;18-MOD(ABS(BM10),18),1,0)),ROUNDDOWN(BM10/18,0)+IF(Z10&lt;=MOD(BM10,18),1,0)))))</f>
        <v/>
      </c>
      <c r="BU10" s="10">
        <f>IF(OR(ISBLANK(AD10),AD10="PU"),"",MIN(AD10,IF(BM10="Bootstrap",AB10+5,AB10+2+IF(BM10&lt;0,-(ROUNDDOWN(ABS(BM10)/18,0)+IF(AC10&gt;18-MOD(ABS(BM10),18),1,0)),ROUNDDOWN(BM10/18,0)+IF(AC10&lt;=MOD(BM10,18),1,0)))))</f>
        <v/>
      </c>
      <c r="BV10" s="10">
        <f>IF(OR(ISBLANK(AG10),AG10="PU"),"",MIN(AG10,IF(BM10="Bootstrap",AE10+5,AE10+2+IF(BM10&lt;0,-(ROUNDDOWN(ABS(BM10)/18,0)+IF(AF10&gt;18-MOD(ABS(BM10),18),1,0)),ROUNDDOWN(BM10/18,0)+IF(AF10&lt;=MOD(BM10,18),1,0)))))</f>
        <v/>
      </c>
      <c r="BW10" s="10">
        <f>IF(OR(ISBLANK(AJ10),AJ10="PU"),"",MIN(AJ10,IF(BM10="Bootstrap",AH10+5,AH10+2+IF(BM10&lt;0,-(ROUNDDOWN(ABS(BM10)/18,0)+IF(AI10&gt;18-MOD(ABS(BM10),18),1,0)),ROUNDDOWN(BM10/18,0)+IF(AI10&lt;=MOD(BM10,18),1,0)))))</f>
        <v/>
      </c>
      <c r="BX10" s="10">
        <f>IF(OR(ISBLANK(AM10),AM10="PU"),"",MIN(AM10,IF(BM10="Bootstrap",AK10+5,AK10+2+IF(BM10&lt;0,-(ROUNDDOWN(ABS(BM10)/18,0)+IF(AL10&gt;18-MOD(ABS(BM10),18),1,0)),ROUNDDOWN(BM10/18,0)+IF(AL10&lt;=MOD(BM10,18),1,0)))))</f>
        <v/>
      </c>
      <c r="BY10" s="10">
        <f>IF(OR(ISBLANK(AP10),AP10="PU"),"",MIN(AP10,IF(BM10="Bootstrap",AN10+5,AN10+2+IF(BM10&lt;0,-(ROUNDDOWN(ABS(BM10)/18,0)+IF(AO10&gt;18-MOD(ABS(BM10),18),1,0)),ROUNDDOWN(BM10/18,0)+IF(AO10&lt;=MOD(BM10,18),1,0)))))</f>
        <v/>
      </c>
      <c r="BZ10" s="10">
        <f>IF(OR(ISBLANK(AS10),AS10="PU"),"",MIN(AS10,IF(BM10="Bootstrap",AQ10+5,AQ10+2+IF(BM10&lt;0,-(ROUNDDOWN(ABS(BM10)/18,0)+IF(AR10&gt;18-MOD(ABS(BM10),18),1,0)),ROUNDDOWN(BM10/18,0)+IF(AR10&lt;=MOD(BM10,18),1,0)))))</f>
        <v/>
      </c>
      <c r="CA10" s="10">
        <f>IF(OR(ISBLANK(AV10),AV10="PU"),"",MIN(AV10,IF(BM10="Bootstrap",AT10+5,AT10+2+IF(BM10&lt;0,-(ROUNDDOWN(ABS(BM10)/18,0)+IF(AU10&gt;18-MOD(ABS(BM10),18),1,0)),ROUNDDOWN(BM10/18,0)+IF(AU10&lt;=MOD(BM10,18),1,0)))))</f>
        <v/>
      </c>
      <c r="CB10" s="10">
        <f>IF(OR(ISBLANK(AY10),AY10="PU"),"",MIN(AY10,IF(BM10="Bootstrap",AW10+5,AW10+2+IF(BM10&lt;0,-(ROUNDDOWN(ABS(BM10)/18,0)+IF(AX10&gt;18-MOD(ABS(BM10),18),1,0)),ROUNDDOWN(BM10/18,0)+IF(AX10&lt;=MOD(BM10,18),1,0)))))</f>
        <v/>
      </c>
      <c r="CC10" s="10">
        <f>IF(OR(ISBLANK(BB10),BB10="PU"),"",MIN(BB10,IF(BM10="Bootstrap",AZ10+5,AZ10+2+IF(BM10&lt;0,-(ROUNDDOWN(ABS(BM10)/18,0)+IF(BA10&gt;18-MOD(ABS(BM10),18),1,0)),ROUNDDOWN(BM10/18,0)+IF(BA10&lt;=MOD(BM10,18),1,0)))))</f>
        <v/>
      </c>
      <c r="CD10" s="10">
        <f>IF(OR(ISBLANK(BE10),BE10="PU"),"",MIN(BE10,IF(BM10="Bootstrap",BC10+5,BC10+2+IF(BM10&lt;0,-(ROUNDDOWN(ABS(BM10)/18,0)+IF(BD10&gt;18-MOD(ABS(BM10),18),1,0)),ROUNDDOWN(BM10/18,0)+IF(BD10&lt;=MOD(BM10,18),1,0)))))</f>
        <v/>
      </c>
      <c r="CE10" s="10">
        <f>IF(OR(ISBLANK(BH10),BH10="PU"),"",MIN(BH10,IF(BM10="Bootstrap",BF10+5,BF10+2+IF(BM10&lt;0,-(ROUNDDOWN(ABS(BM10)/18,0)+IF(BG10&gt;18-MOD(ABS(BM10),18),1,0)),ROUNDDOWN(BM10/18,0)+IF(BG10&lt;=MOD(BM10,18),1,0)))))</f>
        <v/>
      </c>
      <c r="CF10" s="10">
        <f>SUM(BN10:CE10)</f>
        <v/>
      </c>
      <c r="CG10" s="10">
        <f>IF(BK10="Included",INT((113/E10)*(CF10-F10)*10+0.5)/10,"")</f>
        <v/>
      </c>
      <c r="CH10" s="10">
        <f>IFERROR(SMALL($CG$2:CG10,1),"")</f>
        <v/>
      </c>
      <c r="CI10" s="10">
        <f>IFERROR(SMALL($CG$2:CG10,2),"")</f>
        <v/>
      </c>
      <c r="CJ10" s="10">
        <f>IFERROR(SMALL($CG$2:CG10,3),"")</f>
        <v/>
      </c>
      <c r="CK10" s="10">
        <f>IFERROR(SMALL($CG$2:CG10,4),"")</f>
        <v/>
      </c>
      <c r="CL10" s="10">
        <f>IFERROR(SMALL($CG$2:CG10,5),"")</f>
        <v/>
      </c>
      <c r="CM10" s="10">
        <f>IFERROR(SMALL($CG$2:CG10,6),"")</f>
        <v/>
      </c>
      <c r="CN10" s="10">
        <f>IFERROR(SMALL($CG$2:CG10,7),"")</f>
        <v/>
      </c>
      <c r="CO10" s="10">
        <f>IFERROR(SMALL($CG$2:CG10,8),"")</f>
        <v/>
      </c>
      <c r="CP10" s="10">
        <f>IFERROR(INDEX($CV$2:$CV$14,MATCH(COUNT($CG$2:CG10),$CU$2:$CU$14,1)),"")</f>
        <v/>
      </c>
      <c r="CQ10" s="10">
        <f>IFERROR(INDEX($CW$2:$CW$14,MATCH(COUNT($CG$2:CG10),$CU$2:$CU$14,1)),"")</f>
        <v/>
      </c>
      <c r="CR10" s="11">
        <f>IF(BK10="Included",INT((AVERAGE(OFFSET(CH10,0,0,1,CP10))+CQ10)*10+0.5)/10,BL10)</f>
        <v/>
      </c>
      <c r="CU10" t="n">
        <v>12</v>
      </c>
      <c r="CV10" t="n">
        <v>4</v>
      </c>
      <c r="CW10" t="n">
        <v>0</v>
      </c>
    </row>
    <row r="11">
      <c r="A11" s="12" t="n"/>
      <c r="B11" s="16" t="n"/>
      <c r="C11" s="12" t="n"/>
      <c r="D11" s="12" t="n"/>
      <c r="E11" s="12" t="n"/>
      <c r="F11" s="12" t="n"/>
      <c r="G11" s="12" t="n"/>
      <c r="H11" s="12" t="n"/>
      <c r="I11" s="12" t="n"/>
      <c r="J11" s="12" t="n"/>
      <c r="K11" s="12" t="n"/>
      <c r="L11" s="12" t="n"/>
      <c r="M11" s="12" t="n"/>
      <c r="N11" s="12" t="n"/>
      <c r="O11" s="12" t="n"/>
      <c r="P11" s="12" t="n"/>
      <c r="Q11" s="12" t="n"/>
      <c r="R11" s="12" t="n"/>
      <c r="S11" s="12" t="n"/>
      <c r="T11" s="12" t="n"/>
      <c r="U11" s="12" t="n"/>
      <c r="V11" s="12" t="n"/>
      <c r="W11" s="12" t="n"/>
      <c r="X11" s="12" t="n"/>
      <c r="Y11" s="12" t="n"/>
      <c r="Z11" s="12" t="n"/>
      <c r="AA11" s="12" t="n"/>
      <c r="AB11" s="12" t="n"/>
      <c r="AC11" s="12" t="n"/>
      <c r="AD11" s="12" t="n"/>
      <c r="AE11" s="12" t="n"/>
      <c r="AF11" s="12" t="n"/>
      <c r="AG11" s="12" t="n"/>
      <c r="AH11" s="12" t="n"/>
      <c r="AI11" s="12" t="n"/>
      <c r="AJ11" s="12" t="n"/>
      <c r="AK11" s="12" t="n"/>
      <c r="AL11" s="12" t="n"/>
      <c r="AM11" s="12" t="n"/>
      <c r="AN11" s="12" t="n"/>
      <c r="AO11" s="12" t="n"/>
      <c r="AP11" s="12" t="n"/>
      <c r="AQ11" s="12" t="n"/>
      <c r="AR11" s="12" t="n"/>
      <c r="AS11" s="12" t="n"/>
      <c r="AT11" s="12" t="n"/>
      <c r="AU11" s="12" t="n"/>
      <c r="AV11" s="12" t="n"/>
      <c r="AW11" s="12" t="n"/>
      <c r="AX11" s="12" t="n"/>
      <c r="AY11" s="12" t="n"/>
      <c r="AZ11" s="12" t="n"/>
      <c r="BA11" s="12" t="n"/>
      <c r="BB11" s="12" t="n"/>
      <c r="BC11" s="12" t="n"/>
      <c r="BD11" s="12" t="n"/>
      <c r="BE11" s="12" t="n"/>
      <c r="BF11" s="12" t="n"/>
      <c r="BG11" s="12" t="n"/>
      <c r="BH11" s="12" t="n"/>
      <c r="BI11" s="10">
        <f>G11+J11+M11+P11+S11+V11+Y11+AB11+AE11+AH11+AK11+AN11+AQ11+AT11+AW11+AZ11+BC11+BF11</f>
        <v/>
      </c>
      <c r="BJ11" s="10">
        <f>ISNUMBER(I11)+ISNUMBER(L11)+ISNUMBER(O11)+ISNUMBER(R11)+ISNUMBER(U11)+ISNUMBER(X11)+ISNUMBER(AA11)+ISNUMBER(AD11)+ISNUMBER(AG11)+ISNUMBER(AJ11)+ISNUMBER(AM11)+ISNUMBER(AP11)+ISNUMBER(AS11)+ISNUMBER(AV11)+ISNUMBER(AY11)+ISNUMBER(BB11)+ISNUMBER(BE11)+ISNUMBER(BH11)</f>
        <v/>
      </c>
      <c r="BK11" s="10">
        <f>IF(BJ11=18,"Included","EXCLUDED - partial round")</f>
        <v/>
      </c>
      <c r="BL11" s="10">
        <f>CR10</f>
        <v/>
      </c>
      <c r="BM11" s="10">
        <f>IF(BL11="","Bootstrap",ROUND(BL11*(E11/113)+(F11-BI11),0))</f>
        <v/>
      </c>
      <c r="BN11" s="10">
        <f>IF(OR(ISBLANK(I11),I11="PU"),"",MIN(I11,IF(BM11="Bootstrap",G11+5,G11+2+IF(BM11&lt;0,-(ROUNDDOWN(ABS(BM11)/18,0)+IF(H11&gt;18-MOD(ABS(BM11),18),1,0)),ROUNDDOWN(BM11/18,0)+IF(H11&lt;=MOD(BM11,18),1,0)))))</f>
        <v/>
      </c>
      <c r="BO11" s="10">
        <f>IF(OR(ISBLANK(L11),L11="PU"),"",MIN(L11,IF(BM11="Bootstrap",J11+5,J11+2+IF(BM11&lt;0,-(ROUNDDOWN(ABS(BM11)/18,0)+IF(K11&gt;18-MOD(ABS(BM11),18),1,0)),ROUNDDOWN(BM11/18,0)+IF(K11&lt;=MOD(BM11,18),1,0)))))</f>
        <v/>
      </c>
      <c r="BP11" s="10">
        <f>IF(OR(ISBLANK(O11),O11="PU"),"",MIN(O11,IF(BM11="Bootstrap",M11+5,M11+2+IF(BM11&lt;0,-(ROUNDDOWN(ABS(BM11)/18,0)+IF(N11&gt;18-MOD(ABS(BM11),18),1,0)),ROUNDDOWN(BM11/18,0)+IF(N11&lt;=MOD(BM11,18),1,0)))))</f>
        <v/>
      </c>
      <c r="BQ11" s="10">
        <f>IF(OR(ISBLANK(R11),R11="PU"),"",MIN(R11,IF(BM11="Bootstrap",P11+5,P11+2+IF(BM11&lt;0,-(ROUNDDOWN(ABS(BM11)/18,0)+IF(Q11&gt;18-MOD(ABS(BM11),18),1,0)),ROUNDDOWN(BM11/18,0)+IF(Q11&lt;=MOD(BM11,18),1,0)))))</f>
        <v/>
      </c>
      <c r="BR11" s="10">
        <f>IF(OR(ISBLANK(U11),U11="PU"),"",MIN(U11,IF(BM11="Bootstrap",S11+5,S11+2+IF(BM11&lt;0,-(ROUNDDOWN(ABS(BM11)/18,0)+IF(T11&gt;18-MOD(ABS(BM11),18),1,0)),ROUNDDOWN(BM11/18,0)+IF(T11&lt;=MOD(BM11,18),1,0)))))</f>
        <v/>
      </c>
      <c r="BS11" s="10">
        <f>IF(OR(ISBLANK(X11),X11="PU"),"",MIN(X11,IF(BM11="Bootstrap",V11+5,V11+2+IF(BM11&lt;0,-(ROUNDDOWN(ABS(BM11)/18,0)+IF(W11&gt;18-MOD(ABS(BM11),18),1,0)),ROUNDDOWN(BM11/18,0)+IF(W11&lt;=MOD(BM11,18),1,0)))))</f>
        <v/>
      </c>
      <c r="BT11" s="10">
        <f>IF(OR(ISBLANK(AA11),AA11="PU"),"",MIN(AA11,IF(BM11="Bootstrap",Y11+5,Y11+2+IF(BM11&lt;0,-(ROUNDDOWN(ABS(BM11)/18,0)+IF(Z11&gt;18-MOD(ABS(BM11),18),1,0)),ROUNDDOWN(BM11/18,0)+IF(Z11&lt;=MOD(BM11,18),1,0)))))</f>
        <v/>
      </c>
      <c r="BU11" s="10">
        <f>IF(OR(ISBLANK(AD11),AD11="PU"),"",MIN(AD11,IF(BM11="Bootstrap",AB11+5,AB11+2+IF(BM11&lt;0,-(ROUNDDOWN(ABS(BM11)/18,0)+IF(AC11&gt;18-MOD(ABS(BM11),18),1,0)),ROUNDDOWN(BM11/18,0)+IF(AC11&lt;=MOD(BM11,18),1,0)))))</f>
        <v/>
      </c>
      <c r="BV11" s="10">
        <f>IF(OR(ISBLANK(AG11),AG11="PU"),"",MIN(AG11,IF(BM11="Bootstrap",AE11+5,AE11+2+IF(BM11&lt;0,-(ROUNDDOWN(ABS(BM11)/18,0)+IF(AF11&gt;18-MOD(ABS(BM11),18),1,0)),ROUNDDOWN(BM11/18,0)+IF(AF11&lt;=MOD(BM11,18),1,0)))))</f>
        <v/>
      </c>
      <c r="BW11" s="10">
        <f>IF(OR(ISBLANK(AJ11),AJ11="PU"),"",MIN(AJ11,IF(BM11="Bootstrap",AH11+5,AH11+2+IF(BM11&lt;0,-(ROUNDDOWN(ABS(BM11)/18,0)+IF(AI11&gt;18-MOD(ABS(BM11),18),1,0)),ROUNDDOWN(BM11/18,0)+IF(AI11&lt;=MOD(BM11,18),1,0)))))</f>
        <v/>
      </c>
      <c r="BX11" s="10">
        <f>IF(OR(ISBLANK(AM11),AM11="PU"),"",MIN(AM11,IF(BM11="Bootstrap",AK11+5,AK11+2+IF(BM11&lt;0,-(ROUNDDOWN(ABS(BM11)/18,0)+IF(AL11&gt;18-MOD(ABS(BM11),18),1,0)),ROUNDDOWN(BM11/18,0)+IF(AL11&lt;=MOD(BM11,18),1,0)))))</f>
        <v/>
      </c>
      <c r="BY11" s="10">
        <f>IF(OR(ISBLANK(AP11),AP11="PU"),"",MIN(AP11,IF(BM11="Bootstrap",AN11+5,AN11+2+IF(BM11&lt;0,-(ROUNDDOWN(ABS(BM11)/18,0)+IF(AO11&gt;18-MOD(ABS(BM11),18),1,0)),ROUNDDOWN(BM11/18,0)+IF(AO11&lt;=MOD(BM11,18),1,0)))))</f>
        <v/>
      </c>
      <c r="BZ11" s="10">
        <f>IF(OR(ISBLANK(AS11),AS11="PU"),"",MIN(AS11,IF(BM11="Bootstrap",AQ11+5,AQ11+2+IF(BM11&lt;0,-(ROUNDDOWN(ABS(BM11)/18,0)+IF(AR11&gt;18-MOD(ABS(BM11),18),1,0)),ROUNDDOWN(BM11/18,0)+IF(AR11&lt;=MOD(BM11,18),1,0)))))</f>
        <v/>
      </c>
      <c r="CA11" s="10">
        <f>IF(OR(ISBLANK(AV11),AV11="PU"),"",MIN(AV11,IF(BM11="Bootstrap",AT11+5,AT11+2+IF(BM11&lt;0,-(ROUNDDOWN(ABS(BM11)/18,0)+IF(AU11&gt;18-MOD(ABS(BM11),18),1,0)),ROUNDDOWN(BM11/18,0)+IF(AU11&lt;=MOD(BM11,18),1,0)))))</f>
        <v/>
      </c>
      <c r="CB11" s="10">
        <f>IF(OR(ISBLANK(AY11),AY11="PU"),"",MIN(AY11,IF(BM11="Bootstrap",AW11+5,AW11+2+IF(BM11&lt;0,-(ROUNDDOWN(ABS(BM11)/18,0)+IF(AX11&gt;18-MOD(ABS(BM11),18),1,0)),ROUNDDOWN(BM11/18,0)+IF(AX11&lt;=MOD(BM11,18),1,0)))))</f>
        <v/>
      </c>
      <c r="CC11" s="10">
        <f>IF(OR(ISBLANK(BB11),BB11="PU"),"",MIN(BB11,IF(BM11="Bootstrap",AZ11+5,AZ11+2+IF(BM11&lt;0,-(ROUNDDOWN(ABS(BM11)/18,0)+IF(BA11&gt;18-MOD(ABS(BM11),18),1,0)),ROUNDDOWN(BM11/18,0)+IF(BA11&lt;=MOD(BM11,18),1,0)))))</f>
        <v/>
      </c>
      <c r="CD11" s="10">
        <f>IF(OR(ISBLANK(BE11),BE11="PU"),"",MIN(BE11,IF(BM11="Bootstrap",BC11+5,BC11+2+IF(BM11&lt;0,-(ROUNDDOWN(ABS(BM11)/18,0)+IF(BD11&gt;18-MOD(ABS(BM11),18),1,0)),ROUNDDOWN(BM11/18,0)+IF(BD11&lt;=MOD(BM11,18),1,0)))))</f>
        <v/>
      </c>
      <c r="CE11" s="10">
        <f>IF(OR(ISBLANK(BH11),BH11="PU"),"",MIN(BH11,IF(BM11="Bootstrap",BF11+5,BF11+2+IF(BM11&lt;0,-(ROUNDDOWN(ABS(BM11)/18,0)+IF(BG11&gt;18-MOD(ABS(BM11),18),1,0)),ROUNDDOWN(BM11/18,0)+IF(BG11&lt;=MOD(BM11,18),1,0)))))</f>
        <v/>
      </c>
      <c r="CF11" s="10">
        <f>SUM(BN11:CE11)</f>
        <v/>
      </c>
      <c r="CG11" s="10">
        <f>IF(BK11="Included",INT((113/E11)*(CF11-F11)*10+0.5)/10,"")</f>
        <v/>
      </c>
      <c r="CH11" s="10">
        <f>IFERROR(SMALL($CG$2:CG11,1),"")</f>
        <v/>
      </c>
      <c r="CI11" s="10">
        <f>IFERROR(SMALL($CG$2:CG11,2),"")</f>
        <v/>
      </c>
      <c r="CJ11" s="10">
        <f>IFERROR(SMALL($CG$2:CG11,3),"")</f>
        <v/>
      </c>
      <c r="CK11" s="10">
        <f>IFERROR(SMALL($CG$2:CG11,4),"")</f>
        <v/>
      </c>
      <c r="CL11" s="10">
        <f>IFERROR(SMALL($CG$2:CG11,5),"")</f>
        <v/>
      </c>
      <c r="CM11" s="10">
        <f>IFERROR(SMALL($CG$2:CG11,6),"")</f>
        <v/>
      </c>
      <c r="CN11" s="10">
        <f>IFERROR(SMALL($CG$2:CG11,7),"")</f>
        <v/>
      </c>
      <c r="CO11" s="10">
        <f>IFERROR(SMALL($CG$2:CG11,8),"")</f>
        <v/>
      </c>
      <c r="CP11" s="10">
        <f>IFERROR(INDEX($CV$2:$CV$14,MATCH(COUNT($CG$2:CG11),$CU$2:$CU$14,1)),"")</f>
        <v/>
      </c>
      <c r="CQ11" s="10">
        <f>IFERROR(INDEX($CW$2:$CW$14,MATCH(COUNT($CG$2:CG11),$CU$2:$CU$14,1)),"")</f>
        <v/>
      </c>
      <c r="CR11" s="11">
        <f>IF(BK11="Included",INT((AVERAGE(OFFSET(CH11,0,0,1,CP11))+CQ11)*10+0.5)/10,BL11)</f>
        <v/>
      </c>
      <c r="CU11" t="n">
        <v>15</v>
      </c>
      <c r="CV11" t="n">
        <v>5</v>
      </c>
      <c r="CW11" t="n">
        <v>0</v>
      </c>
    </row>
    <row r="12">
      <c r="A12" s="12" t="n"/>
      <c r="B12" s="16" t="n"/>
      <c r="C12" s="12" t="n"/>
      <c r="D12" s="12" t="n"/>
      <c r="E12" s="12" t="n"/>
      <c r="F12" s="12" t="n"/>
      <c r="G12" s="12" t="n"/>
      <c r="H12" s="12" t="n"/>
      <c r="I12" s="12" t="n"/>
      <c r="J12" s="12" t="n"/>
      <c r="K12" s="12" t="n"/>
      <c r="L12" s="12" t="n"/>
      <c r="M12" s="12" t="n"/>
      <c r="N12" s="12" t="n"/>
      <c r="O12" s="12" t="n"/>
      <c r="P12" s="12" t="n"/>
      <c r="Q12" s="12" t="n"/>
      <c r="R12" s="12" t="n"/>
      <c r="S12" s="12" t="n"/>
      <c r="T12" s="12" t="n"/>
      <c r="U12" s="12" t="n"/>
      <c r="V12" s="12" t="n"/>
      <c r="W12" s="12" t="n"/>
      <c r="X12" s="12" t="n"/>
      <c r="Y12" s="12" t="n"/>
      <c r="Z12" s="12" t="n"/>
      <c r="AA12" s="12" t="n"/>
      <c r="AB12" s="12" t="n"/>
      <c r="AC12" s="12" t="n"/>
      <c r="AD12" s="12" t="n"/>
      <c r="AE12" s="12" t="n"/>
      <c r="AF12" s="12" t="n"/>
      <c r="AG12" s="12" t="n"/>
      <c r="AH12" s="12" t="n"/>
      <c r="AI12" s="12" t="n"/>
      <c r="AJ12" s="12" t="n"/>
      <c r="AK12" s="12" t="n"/>
      <c r="AL12" s="12" t="n"/>
      <c r="AM12" s="12" t="n"/>
      <c r="AN12" s="12" t="n"/>
      <c r="AO12" s="12" t="n"/>
      <c r="AP12" s="12" t="n"/>
      <c r="AQ12" s="12" t="n"/>
      <c r="AR12" s="12" t="n"/>
      <c r="AS12" s="12" t="n"/>
      <c r="AT12" s="12" t="n"/>
      <c r="AU12" s="12" t="n"/>
      <c r="AV12" s="12" t="n"/>
      <c r="AW12" s="12" t="n"/>
      <c r="AX12" s="12" t="n"/>
      <c r="AY12" s="12" t="n"/>
      <c r="AZ12" s="12" t="n"/>
      <c r="BA12" s="12" t="n"/>
      <c r="BB12" s="12" t="n"/>
      <c r="BC12" s="12" t="n"/>
      <c r="BD12" s="12" t="n"/>
      <c r="BE12" s="12" t="n"/>
      <c r="BF12" s="12" t="n"/>
      <c r="BG12" s="12" t="n"/>
      <c r="BH12" s="12" t="n"/>
      <c r="BI12" s="10">
        <f>G12+J12+M12+P12+S12+V12+Y12+AB12+AE12+AH12+AK12+AN12+AQ12+AT12+AW12+AZ12+BC12+BF12</f>
        <v/>
      </c>
      <c r="BJ12" s="10">
        <f>ISNUMBER(I12)+ISNUMBER(L12)+ISNUMBER(O12)+ISNUMBER(R12)+ISNUMBER(U12)+ISNUMBER(X12)+ISNUMBER(AA12)+ISNUMBER(AD12)+ISNUMBER(AG12)+ISNUMBER(AJ12)+ISNUMBER(AM12)+ISNUMBER(AP12)+ISNUMBER(AS12)+ISNUMBER(AV12)+ISNUMBER(AY12)+ISNUMBER(BB12)+ISNUMBER(BE12)+ISNUMBER(BH12)</f>
        <v/>
      </c>
      <c r="BK12" s="10">
        <f>IF(BJ12=18,"Included","EXCLUDED - partial round")</f>
        <v/>
      </c>
      <c r="BL12" s="10">
        <f>CR11</f>
        <v/>
      </c>
      <c r="BM12" s="10">
        <f>IF(BL12="","Bootstrap",ROUND(BL12*(E12/113)+(F12-BI12),0))</f>
        <v/>
      </c>
      <c r="BN12" s="10">
        <f>IF(OR(ISBLANK(I12),I12="PU"),"",MIN(I12,IF(BM12="Bootstrap",G12+5,G12+2+IF(BM12&lt;0,-(ROUNDDOWN(ABS(BM12)/18,0)+IF(H12&gt;18-MOD(ABS(BM12),18),1,0)),ROUNDDOWN(BM12/18,0)+IF(H12&lt;=MOD(BM12,18),1,0)))))</f>
        <v/>
      </c>
      <c r="BO12" s="10">
        <f>IF(OR(ISBLANK(L12),L12="PU"),"",MIN(L12,IF(BM12="Bootstrap",J12+5,J12+2+IF(BM12&lt;0,-(ROUNDDOWN(ABS(BM12)/18,0)+IF(K12&gt;18-MOD(ABS(BM12),18),1,0)),ROUNDDOWN(BM12/18,0)+IF(K12&lt;=MOD(BM12,18),1,0)))))</f>
        <v/>
      </c>
      <c r="BP12" s="10">
        <f>IF(OR(ISBLANK(O12),O12="PU"),"",MIN(O12,IF(BM12="Bootstrap",M12+5,M12+2+IF(BM12&lt;0,-(ROUNDDOWN(ABS(BM12)/18,0)+IF(N12&gt;18-MOD(ABS(BM12),18),1,0)),ROUNDDOWN(BM12/18,0)+IF(N12&lt;=MOD(BM12,18),1,0)))))</f>
        <v/>
      </c>
      <c r="BQ12" s="10">
        <f>IF(OR(ISBLANK(R12),R12="PU"),"",MIN(R12,IF(BM12="Bootstrap",P12+5,P12+2+IF(BM12&lt;0,-(ROUNDDOWN(ABS(BM12)/18,0)+IF(Q12&gt;18-MOD(ABS(BM12),18),1,0)),ROUNDDOWN(BM12/18,0)+IF(Q12&lt;=MOD(BM12,18),1,0)))))</f>
        <v/>
      </c>
      <c r="BR12" s="10">
        <f>IF(OR(ISBLANK(U12),U12="PU"),"",MIN(U12,IF(BM12="Bootstrap",S12+5,S12+2+IF(BM12&lt;0,-(ROUNDDOWN(ABS(BM12)/18,0)+IF(T12&gt;18-MOD(ABS(BM12),18),1,0)),ROUNDDOWN(BM12/18,0)+IF(T12&lt;=MOD(BM12,18),1,0)))))</f>
        <v/>
      </c>
      <c r="BS12" s="10">
        <f>IF(OR(ISBLANK(X12),X12="PU"),"",MIN(X12,IF(BM12="Bootstrap",V12+5,V12+2+IF(BM12&lt;0,-(ROUNDDOWN(ABS(BM12)/18,0)+IF(W12&gt;18-MOD(ABS(BM12),18),1,0)),ROUNDDOWN(BM12/18,0)+IF(W12&lt;=MOD(BM12,18),1,0)))))</f>
        <v/>
      </c>
      <c r="BT12" s="10">
        <f>IF(OR(ISBLANK(AA12),AA12="PU"),"",MIN(AA12,IF(BM12="Bootstrap",Y12+5,Y12+2+IF(BM12&lt;0,-(ROUNDDOWN(ABS(BM12)/18,0)+IF(Z12&gt;18-MOD(ABS(BM12),18),1,0)),ROUNDDOWN(BM12/18,0)+IF(Z12&lt;=MOD(BM12,18),1,0)))))</f>
        <v/>
      </c>
      <c r="BU12" s="10">
        <f>IF(OR(ISBLANK(AD12),AD12="PU"),"",MIN(AD12,IF(BM12="Bootstrap",AB12+5,AB12+2+IF(BM12&lt;0,-(ROUNDDOWN(ABS(BM12)/18,0)+IF(AC12&gt;18-MOD(ABS(BM12),18),1,0)),ROUNDDOWN(BM12/18,0)+IF(AC12&lt;=MOD(BM12,18),1,0)))))</f>
        <v/>
      </c>
      <c r="BV12" s="10">
        <f>IF(OR(ISBLANK(AG12),AG12="PU"),"",MIN(AG12,IF(BM12="Bootstrap",AE12+5,AE12+2+IF(BM12&lt;0,-(ROUNDDOWN(ABS(BM12)/18,0)+IF(AF12&gt;18-MOD(ABS(BM12),18),1,0)),ROUNDDOWN(BM12/18,0)+IF(AF12&lt;=MOD(BM12,18),1,0)))))</f>
        <v/>
      </c>
      <c r="BW12" s="10">
        <f>IF(OR(ISBLANK(AJ12),AJ12="PU"),"",MIN(AJ12,IF(BM12="Bootstrap",AH12+5,AH12+2+IF(BM12&lt;0,-(ROUNDDOWN(ABS(BM12)/18,0)+IF(AI12&gt;18-MOD(ABS(BM12),18),1,0)),ROUNDDOWN(BM12/18,0)+IF(AI12&lt;=MOD(BM12,18),1,0)))))</f>
        <v/>
      </c>
      <c r="BX12" s="10">
        <f>IF(OR(ISBLANK(AM12),AM12="PU"),"",MIN(AM12,IF(BM12="Bootstrap",AK12+5,AK12+2+IF(BM12&lt;0,-(ROUNDDOWN(ABS(BM12)/18,0)+IF(AL12&gt;18-MOD(ABS(BM12),18),1,0)),ROUNDDOWN(BM12/18,0)+IF(AL12&lt;=MOD(BM12,18),1,0)))))</f>
        <v/>
      </c>
      <c r="BY12" s="10">
        <f>IF(OR(ISBLANK(AP12),AP12="PU"),"",MIN(AP12,IF(BM12="Bootstrap",AN12+5,AN12+2+IF(BM12&lt;0,-(ROUNDDOWN(ABS(BM12)/18,0)+IF(AO12&gt;18-MOD(ABS(BM12),18),1,0)),ROUNDDOWN(BM12/18,0)+IF(AO12&lt;=MOD(BM12,18),1,0)))))</f>
        <v/>
      </c>
      <c r="BZ12" s="10">
        <f>IF(OR(ISBLANK(AS12),AS12="PU"),"",MIN(AS12,IF(BM12="Bootstrap",AQ12+5,AQ12+2+IF(BM12&lt;0,-(ROUNDDOWN(ABS(BM12)/18,0)+IF(AR12&gt;18-MOD(ABS(BM12),18),1,0)),ROUNDDOWN(BM12/18,0)+IF(AR12&lt;=MOD(BM12,18),1,0)))))</f>
        <v/>
      </c>
      <c r="CA12" s="10">
        <f>IF(OR(ISBLANK(AV12),AV12="PU"),"",MIN(AV12,IF(BM12="Bootstrap",AT12+5,AT12+2+IF(BM12&lt;0,-(ROUNDDOWN(ABS(BM12)/18,0)+IF(AU12&gt;18-MOD(ABS(BM12),18),1,0)),ROUNDDOWN(BM12/18,0)+IF(AU12&lt;=MOD(BM12,18),1,0)))))</f>
        <v/>
      </c>
      <c r="CB12" s="10">
        <f>IF(OR(ISBLANK(AY12),AY12="PU"),"",MIN(AY12,IF(BM12="Bootstrap",AW12+5,AW12+2+IF(BM12&lt;0,-(ROUNDDOWN(ABS(BM12)/18,0)+IF(AX12&gt;18-MOD(ABS(BM12),18),1,0)),ROUNDDOWN(BM12/18,0)+IF(AX12&lt;=MOD(BM12,18),1,0)))))</f>
        <v/>
      </c>
      <c r="CC12" s="10">
        <f>IF(OR(ISBLANK(BB12),BB12="PU"),"",MIN(BB12,IF(BM12="Bootstrap",AZ12+5,AZ12+2+IF(BM12&lt;0,-(ROUNDDOWN(ABS(BM12)/18,0)+IF(BA12&gt;18-MOD(ABS(BM12),18),1,0)),ROUNDDOWN(BM12/18,0)+IF(BA12&lt;=MOD(BM12,18),1,0)))))</f>
        <v/>
      </c>
      <c r="CD12" s="10">
        <f>IF(OR(ISBLANK(BE12),BE12="PU"),"",MIN(BE12,IF(BM12="Bootstrap",BC12+5,BC12+2+IF(BM12&lt;0,-(ROUNDDOWN(ABS(BM12)/18,0)+IF(BD12&gt;18-MOD(ABS(BM12),18),1,0)),ROUNDDOWN(BM12/18,0)+IF(BD12&lt;=MOD(BM12,18),1,0)))))</f>
        <v/>
      </c>
      <c r="CE12" s="10">
        <f>IF(OR(ISBLANK(BH12),BH12="PU"),"",MIN(BH12,IF(BM12="Bootstrap",BF12+5,BF12+2+IF(BM12&lt;0,-(ROUNDDOWN(ABS(BM12)/18,0)+IF(BG12&gt;18-MOD(ABS(BM12),18),1,0)),ROUNDDOWN(BM12/18,0)+IF(BG12&lt;=MOD(BM12,18),1,0)))))</f>
        <v/>
      </c>
      <c r="CF12" s="10">
        <f>SUM(BN12:CE12)</f>
        <v/>
      </c>
      <c r="CG12" s="10">
        <f>IF(BK12="Included",INT((113/E12)*(CF12-F12)*10+0.5)/10,"")</f>
        <v/>
      </c>
      <c r="CH12" s="10">
        <f>IFERROR(SMALL($CG$2:CG12,1),"")</f>
        <v/>
      </c>
      <c r="CI12" s="10">
        <f>IFERROR(SMALL($CG$2:CG12,2),"")</f>
        <v/>
      </c>
      <c r="CJ12" s="10">
        <f>IFERROR(SMALL($CG$2:CG12,3),"")</f>
        <v/>
      </c>
      <c r="CK12" s="10">
        <f>IFERROR(SMALL($CG$2:CG12,4),"")</f>
        <v/>
      </c>
      <c r="CL12" s="10">
        <f>IFERROR(SMALL($CG$2:CG12,5),"")</f>
        <v/>
      </c>
      <c r="CM12" s="10">
        <f>IFERROR(SMALL($CG$2:CG12,6),"")</f>
        <v/>
      </c>
      <c r="CN12" s="10">
        <f>IFERROR(SMALL($CG$2:CG12,7),"")</f>
        <v/>
      </c>
      <c r="CO12" s="10">
        <f>IFERROR(SMALL($CG$2:CG12,8),"")</f>
        <v/>
      </c>
      <c r="CP12" s="10">
        <f>IFERROR(INDEX($CV$2:$CV$14,MATCH(COUNT($CG$2:CG12),$CU$2:$CU$14,1)),"")</f>
        <v/>
      </c>
      <c r="CQ12" s="10">
        <f>IFERROR(INDEX($CW$2:$CW$14,MATCH(COUNT($CG$2:CG12),$CU$2:$CU$14,1)),"")</f>
        <v/>
      </c>
      <c r="CR12" s="11">
        <f>IF(BK12="Included",INT((AVERAGE(OFFSET(CH12,0,0,1,CP12))+CQ12)*10+0.5)/10,BL12)</f>
        <v/>
      </c>
      <c r="CU12" t="n">
        <v>17</v>
      </c>
      <c r="CV12" t="n">
        <v>6</v>
      </c>
      <c r="CW12" t="n">
        <v>0</v>
      </c>
    </row>
    <row r="13">
      <c r="A13" s="12" t="n"/>
      <c r="B13" s="16" t="n"/>
      <c r="C13" s="12" t="n"/>
      <c r="D13" s="12" t="n"/>
      <c r="E13" s="12" t="n"/>
      <c r="F13" s="12" t="n"/>
      <c r="G13" s="12" t="n"/>
      <c r="H13" s="12" t="n"/>
      <c r="I13" s="12" t="n"/>
      <c r="J13" s="12" t="n"/>
      <c r="K13" s="12" t="n"/>
      <c r="L13" s="12" t="n"/>
      <c r="M13" s="12" t="n"/>
      <c r="N13" s="12" t="n"/>
      <c r="O13" s="12" t="n"/>
      <c r="P13" s="12" t="n"/>
      <c r="Q13" s="12" t="n"/>
      <c r="R13" s="12" t="n"/>
      <c r="S13" s="12" t="n"/>
      <c r="T13" s="12" t="n"/>
      <c r="U13" s="12" t="n"/>
      <c r="V13" s="12" t="n"/>
      <c r="W13" s="12" t="n"/>
      <c r="X13" s="12" t="n"/>
      <c r="Y13" s="12" t="n"/>
      <c r="Z13" s="12" t="n"/>
      <c r="AA13" s="12" t="n"/>
      <c r="AB13" s="12" t="n"/>
      <c r="AC13" s="12" t="n"/>
      <c r="AD13" s="12" t="n"/>
      <c r="AE13" s="12" t="n"/>
      <c r="AF13" s="12" t="n"/>
      <c r="AG13" s="12" t="n"/>
      <c r="AH13" s="12" t="n"/>
      <c r="AI13" s="12" t="n"/>
      <c r="AJ13" s="12" t="n"/>
      <c r="AK13" s="12" t="n"/>
      <c r="AL13" s="12" t="n"/>
      <c r="AM13" s="12" t="n"/>
      <c r="AN13" s="12" t="n"/>
      <c r="AO13" s="12" t="n"/>
      <c r="AP13" s="12" t="n"/>
      <c r="AQ13" s="12" t="n"/>
      <c r="AR13" s="12" t="n"/>
      <c r="AS13" s="12" t="n"/>
      <c r="AT13" s="12" t="n"/>
      <c r="AU13" s="12" t="n"/>
      <c r="AV13" s="12" t="n"/>
      <c r="AW13" s="12" t="n"/>
      <c r="AX13" s="12" t="n"/>
      <c r="AY13" s="12" t="n"/>
      <c r="AZ13" s="12" t="n"/>
      <c r="BA13" s="12" t="n"/>
      <c r="BB13" s="12" t="n"/>
      <c r="BC13" s="12" t="n"/>
      <c r="BD13" s="12" t="n"/>
      <c r="BE13" s="12" t="n"/>
      <c r="BF13" s="12" t="n"/>
      <c r="BG13" s="12" t="n"/>
      <c r="BH13" s="12" t="n"/>
      <c r="BI13" s="10">
        <f>G13+J13+M13+P13+S13+V13+Y13+AB13+AE13+AH13+AK13+AN13+AQ13+AT13+AW13+AZ13+BC13+BF13</f>
        <v/>
      </c>
      <c r="BJ13" s="10">
        <f>ISNUMBER(I13)+ISNUMBER(L13)+ISNUMBER(O13)+ISNUMBER(R13)+ISNUMBER(U13)+ISNUMBER(X13)+ISNUMBER(AA13)+ISNUMBER(AD13)+ISNUMBER(AG13)+ISNUMBER(AJ13)+ISNUMBER(AM13)+ISNUMBER(AP13)+ISNUMBER(AS13)+ISNUMBER(AV13)+ISNUMBER(AY13)+ISNUMBER(BB13)+ISNUMBER(BE13)+ISNUMBER(BH13)</f>
        <v/>
      </c>
      <c r="BK13" s="10">
        <f>IF(BJ13=18,"Included","EXCLUDED - partial round")</f>
        <v/>
      </c>
      <c r="BL13" s="10">
        <f>CR12</f>
        <v/>
      </c>
      <c r="BM13" s="10">
        <f>IF(BL13="","Bootstrap",ROUND(BL13*(E13/113)+(F13-BI13),0))</f>
        <v/>
      </c>
      <c r="BN13" s="10">
        <f>IF(OR(ISBLANK(I13),I13="PU"),"",MIN(I13,IF(BM13="Bootstrap",G13+5,G13+2+IF(BM13&lt;0,-(ROUNDDOWN(ABS(BM13)/18,0)+IF(H13&gt;18-MOD(ABS(BM13),18),1,0)),ROUNDDOWN(BM13/18,0)+IF(H13&lt;=MOD(BM13,18),1,0)))))</f>
        <v/>
      </c>
      <c r="BO13" s="10">
        <f>IF(OR(ISBLANK(L13),L13="PU"),"",MIN(L13,IF(BM13="Bootstrap",J13+5,J13+2+IF(BM13&lt;0,-(ROUNDDOWN(ABS(BM13)/18,0)+IF(K13&gt;18-MOD(ABS(BM13),18),1,0)),ROUNDDOWN(BM13/18,0)+IF(K13&lt;=MOD(BM13,18),1,0)))))</f>
        <v/>
      </c>
      <c r="BP13" s="10">
        <f>IF(OR(ISBLANK(O13),O13="PU"),"",MIN(O13,IF(BM13="Bootstrap",M13+5,M13+2+IF(BM13&lt;0,-(ROUNDDOWN(ABS(BM13)/18,0)+IF(N13&gt;18-MOD(ABS(BM13),18),1,0)),ROUNDDOWN(BM13/18,0)+IF(N13&lt;=MOD(BM13,18),1,0)))))</f>
        <v/>
      </c>
      <c r="BQ13" s="10">
        <f>IF(OR(ISBLANK(R13),R13="PU"),"",MIN(R13,IF(BM13="Bootstrap",P13+5,P13+2+IF(BM13&lt;0,-(ROUNDDOWN(ABS(BM13)/18,0)+IF(Q13&gt;18-MOD(ABS(BM13),18),1,0)),ROUNDDOWN(BM13/18,0)+IF(Q13&lt;=MOD(BM13,18),1,0)))))</f>
        <v/>
      </c>
      <c r="BR13" s="10">
        <f>IF(OR(ISBLANK(U13),U13="PU"),"",MIN(U13,IF(BM13="Bootstrap",S13+5,S13+2+IF(BM13&lt;0,-(ROUNDDOWN(ABS(BM13)/18,0)+IF(T13&gt;18-MOD(ABS(BM13),18),1,0)),ROUNDDOWN(BM13/18,0)+IF(T13&lt;=MOD(BM13,18),1,0)))))</f>
        <v/>
      </c>
      <c r="BS13" s="10">
        <f>IF(OR(ISBLANK(X13),X13="PU"),"",MIN(X13,IF(BM13="Bootstrap",V13+5,V13+2+IF(BM13&lt;0,-(ROUNDDOWN(ABS(BM13)/18,0)+IF(W13&gt;18-MOD(ABS(BM13),18),1,0)),ROUNDDOWN(BM13/18,0)+IF(W13&lt;=MOD(BM13,18),1,0)))))</f>
        <v/>
      </c>
      <c r="BT13" s="10">
        <f>IF(OR(ISBLANK(AA13),AA13="PU"),"",MIN(AA13,IF(BM13="Bootstrap",Y13+5,Y13+2+IF(BM13&lt;0,-(ROUNDDOWN(ABS(BM13)/18,0)+IF(Z13&gt;18-MOD(ABS(BM13),18),1,0)),ROUNDDOWN(BM13/18,0)+IF(Z13&lt;=MOD(BM13,18),1,0)))))</f>
        <v/>
      </c>
      <c r="BU13" s="10">
        <f>IF(OR(ISBLANK(AD13),AD13="PU"),"",MIN(AD13,IF(BM13="Bootstrap",AB13+5,AB13+2+IF(BM13&lt;0,-(ROUNDDOWN(ABS(BM13)/18,0)+IF(AC13&gt;18-MOD(ABS(BM13),18),1,0)),ROUNDDOWN(BM13/18,0)+IF(AC13&lt;=MOD(BM13,18),1,0)))))</f>
        <v/>
      </c>
      <c r="BV13" s="10">
        <f>IF(OR(ISBLANK(AG13),AG13="PU"),"",MIN(AG13,IF(BM13="Bootstrap",AE13+5,AE13+2+IF(BM13&lt;0,-(ROUNDDOWN(ABS(BM13)/18,0)+IF(AF13&gt;18-MOD(ABS(BM13),18),1,0)),ROUNDDOWN(BM13/18,0)+IF(AF13&lt;=MOD(BM13,18),1,0)))))</f>
        <v/>
      </c>
      <c r="BW13" s="10">
        <f>IF(OR(ISBLANK(AJ13),AJ13="PU"),"",MIN(AJ13,IF(BM13="Bootstrap",AH13+5,AH13+2+IF(BM13&lt;0,-(ROUNDDOWN(ABS(BM13)/18,0)+IF(AI13&gt;18-MOD(ABS(BM13),18),1,0)),ROUNDDOWN(BM13/18,0)+IF(AI13&lt;=MOD(BM13,18),1,0)))))</f>
        <v/>
      </c>
      <c r="BX13" s="10">
        <f>IF(OR(ISBLANK(AM13),AM13="PU"),"",MIN(AM13,IF(BM13="Bootstrap",AK13+5,AK13+2+IF(BM13&lt;0,-(ROUNDDOWN(ABS(BM13)/18,0)+IF(AL13&gt;18-MOD(ABS(BM13),18),1,0)),ROUNDDOWN(BM13/18,0)+IF(AL13&lt;=MOD(BM13,18),1,0)))))</f>
        <v/>
      </c>
      <c r="BY13" s="10">
        <f>IF(OR(ISBLANK(AP13),AP13="PU"),"",MIN(AP13,IF(BM13="Bootstrap",AN13+5,AN13+2+IF(BM13&lt;0,-(ROUNDDOWN(ABS(BM13)/18,0)+IF(AO13&gt;18-MOD(ABS(BM13),18),1,0)),ROUNDDOWN(BM13/18,0)+IF(AO13&lt;=MOD(BM13,18),1,0)))))</f>
        <v/>
      </c>
      <c r="BZ13" s="10">
        <f>IF(OR(ISBLANK(AS13),AS13="PU"),"",MIN(AS13,IF(BM13="Bootstrap",AQ13+5,AQ13+2+IF(BM13&lt;0,-(ROUNDDOWN(ABS(BM13)/18,0)+IF(AR13&gt;18-MOD(ABS(BM13),18),1,0)),ROUNDDOWN(BM13/18,0)+IF(AR13&lt;=MOD(BM13,18),1,0)))))</f>
        <v/>
      </c>
      <c r="CA13" s="10">
        <f>IF(OR(ISBLANK(AV13),AV13="PU"),"",MIN(AV13,IF(BM13="Bootstrap",AT13+5,AT13+2+IF(BM13&lt;0,-(ROUNDDOWN(ABS(BM13)/18,0)+IF(AU13&gt;18-MOD(ABS(BM13),18),1,0)),ROUNDDOWN(BM13/18,0)+IF(AU13&lt;=MOD(BM13,18),1,0)))))</f>
        <v/>
      </c>
      <c r="CB13" s="10">
        <f>IF(OR(ISBLANK(AY13),AY13="PU"),"",MIN(AY13,IF(BM13="Bootstrap",AW13+5,AW13+2+IF(BM13&lt;0,-(ROUNDDOWN(ABS(BM13)/18,0)+IF(AX13&gt;18-MOD(ABS(BM13),18),1,0)),ROUNDDOWN(BM13/18,0)+IF(AX13&lt;=MOD(BM13,18),1,0)))))</f>
        <v/>
      </c>
      <c r="CC13" s="10">
        <f>IF(OR(ISBLANK(BB13),BB13="PU"),"",MIN(BB13,IF(BM13="Bootstrap",AZ13+5,AZ13+2+IF(BM13&lt;0,-(ROUNDDOWN(ABS(BM13)/18,0)+IF(BA13&gt;18-MOD(ABS(BM13),18),1,0)),ROUNDDOWN(BM13/18,0)+IF(BA13&lt;=MOD(BM13,18),1,0)))))</f>
        <v/>
      </c>
      <c r="CD13" s="10">
        <f>IF(OR(ISBLANK(BE13),BE13="PU"),"",MIN(BE13,IF(BM13="Bootstrap",BC13+5,BC13+2+IF(BM13&lt;0,-(ROUNDDOWN(ABS(BM13)/18,0)+IF(BD13&gt;18-MOD(ABS(BM13),18),1,0)),ROUNDDOWN(BM13/18,0)+IF(BD13&lt;=MOD(BM13,18),1,0)))))</f>
        <v/>
      </c>
      <c r="CE13" s="10">
        <f>IF(OR(ISBLANK(BH13),BH13="PU"),"",MIN(BH13,IF(BM13="Bootstrap",BF13+5,BF13+2+IF(BM13&lt;0,-(ROUNDDOWN(ABS(BM13)/18,0)+IF(BG13&gt;18-MOD(ABS(BM13),18),1,0)),ROUNDDOWN(BM13/18,0)+IF(BG13&lt;=MOD(BM13,18),1,0)))))</f>
        <v/>
      </c>
      <c r="CF13" s="10">
        <f>SUM(BN13:CE13)</f>
        <v/>
      </c>
      <c r="CG13" s="10">
        <f>IF(BK13="Included",INT((113/E13)*(CF13-F13)*10+0.5)/10,"")</f>
        <v/>
      </c>
      <c r="CH13" s="10">
        <f>IFERROR(SMALL($CG$2:CG13,1),"")</f>
        <v/>
      </c>
      <c r="CI13" s="10">
        <f>IFERROR(SMALL($CG$2:CG13,2),"")</f>
        <v/>
      </c>
      <c r="CJ13" s="10">
        <f>IFERROR(SMALL($CG$2:CG13,3),"")</f>
        <v/>
      </c>
      <c r="CK13" s="10">
        <f>IFERROR(SMALL($CG$2:CG13,4),"")</f>
        <v/>
      </c>
      <c r="CL13" s="10">
        <f>IFERROR(SMALL($CG$2:CG13,5),"")</f>
        <v/>
      </c>
      <c r="CM13" s="10">
        <f>IFERROR(SMALL($CG$2:CG13,6),"")</f>
        <v/>
      </c>
      <c r="CN13" s="10">
        <f>IFERROR(SMALL($CG$2:CG13,7),"")</f>
        <v/>
      </c>
      <c r="CO13" s="10">
        <f>IFERROR(SMALL($CG$2:CG13,8),"")</f>
        <v/>
      </c>
      <c r="CP13" s="10">
        <f>IFERROR(INDEX($CV$2:$CV$14,MATCH(COUNT($CG$2:CG13),$CU$2:$CU$14,1)),"")</f>
        <v/>
      </c>
      <c r="CQ13" s="10">
        <f>IFERROR(INDEX($CW$2:$CW$14,MATCH(COUNT($CG$2:CG13),$CU$2:$CU$14,1)),"")</f>
        <v/>
      </c>
      <c r="CR13" s="11">
        <f>IF(BK13="Included",INT((AVERAGE(OFFSET(CH13,0,0,1,CP13))+CQ13)*10+0.5)/10,BL13)</f>
        <v/>
      </c>
      <c r="CU13" t="n">
        <v>19</v>
      </c>
      <c r="CV13" t="n">
        <v>7</v>
      </c>
      <c r="CW13" t="n">
        <v>0</v>
      </c>
    </row>
    <row r="14">
      <c r="A14" s="12" t="n"/>
      <c r="B14" s="16" t="n"/>
      <c r="C14" s="12" t="n"/>
      <c r="D14" s="12" t="n"/>
      <c r="E14" s="12" t="n"/>
      <c r="F14" s="12" t="n"/>
      <c r="G14" s="12" t="n"/>
      <c r="H14" s="12" t="n"/>
      <c r="I14" s="12" t="n"/>
      <c r="J14" s="12" t="n"/>
      <c r="K14" s="12" t="n"/>
      <c r="L14" s="12" t="n"/>
      <c r="M14" s="12" t="n"/>
      <c r="N14" s="12" t="n"/>
      <c r="O14" s="12" t="n"/>
      <c r="P14" s="12" t="n"/>
      <c r="Q14" s="12" t="n"/>
      <c r="R14" s="12" t="n"/>
      <c r="S14" s="12" t="n"/>
      <c r="T14" s="12" t="n"/>
      <c r="U14" s="12" t="n"/>
      <c r="V14" s="12" t="n"/>
      <c r="W14" s="12" t="n"/>
      <c r="X14" s="12" t="n"/>
      <c r="Y14" s="12" t="n"/>
      <c r="Z14" s="12" t="n"/>
      <c r="AA14" s="12" t="n"/>
      <c r="AB14" s="12" t="n"/>
      <c r="AC14" s="12" t="n"/>
      <c r="AD14" s="12" t="n"/>
      <c r="AE14" s="12" t="n"/>
      <c r="AF14" s="12" t="n"/>
      <c r="AG14" s="12" t="n"/>
      <c r="AH14" s="12" t="n"/>
      <c r="AI14" s="12" t="n"/>
      <c r="AJ14" s="12" t="n"/>
      <c r="AK14" s="12" t="n"/>
      <c r="AL14" s="12" t="n"/>
      <c r="AM14" s="12" t="n"/>
      <c r="AN14" s="12" t="n"/>
      <c r="AO14" s="12" t="n"/>
      <c r="AP14" s="12" t="n"/>
      <c r="AQ14" s="12" t="n"/>
      <c r="AR14" s="12" t="n"/>
      <c r="AS14" s="12" t="n"/>
      <c r="AT14" s="12" t="n"/>
      <c r="AU14" s="12" t="n"/>
      <c r="AV14" s="12" t="n"/>
      <c r="AW14" s="12" t="n"/>
      <c r="AX14" s="12" t="n"/>
      <c r="AY14" s="12" t="n"/>
      <c r="AZ14" s="12" t="n"/>
      <c r="BA14" s="12" t="n"/>
      <c r="BB14" s="12" t="n"/>
      <c r="BC14" s="12" t="n"/>
      <c r="BD14" s="12" t="n"/>
      <c r="BE14" s="12" t="n"/>
      <c r="BF14" s="12" t="n"/>
      <c r="BG14" s="12" t="n"/>
      <c r="BH14" s="12" t="n"/>
      <c r="BI14" s="10">
        <f>G14+J14+M14+P14+S14+V14+Y14+AB14+AE14+AH14+AK14+AN14+AQ14+AT14+AW14+AZ14+BC14+BF14</f>
        <v/>
      </c>
      <c r="BJ14" s="10">
        <f>ISNUMBER(I14)+ISNUMBER(L14)+ISNUMBER(O14)+ISNUMBER(R14)+ISNUMBER(U14)+ISNUMBER(X14)+ISNUMBER(AA14)+ISNUMBER(AD14)+ISNUMBER(AG14)+ISNUMBER(AJ14)+ISNUMBER(AM14)+ISNUMBER(AP14)+ISNUMBER(AS14)+ISNUMBER(AV14)+ISNUMBER(AY14)+ISNUMBER(BB14)+ISNUMBER(BE14)+ISNUMBER(BH14)</f>
        <v/>
      </c>
      <c r="BK14" s="10">
        <f>IF(BJ14=18,"Included","EXCLUDED - partial round")</f>
        <v/>
      </c>
      <c r="BL14" s="10">
        <f>CR13</f>
        <v/>
      </c>
      <c r="BM14" s="10">
        <f>IF(BL14="","Bootstrap",ROUND(BL14*(E14/113)+(F14-BI14),0))</f>
        <v/>
      </c>
      <c r="BN14" s="10">
        <f>IF(OR(ISBLANK(I14),I14="PU"),"",MIN(I14,IF(BM14="Bootstrap",G14+5,G14+2+IF(BM14&lt;0,-(ROUNDDOWN(ABS(BM14)/18,0)+IF(H14&gt;18-MOD(ABS(BM14),18),1,0)),ROUNDDOWN(BM14/18,0)+IF(H14&lt;=MOD(BM14,18),1,0)))))</f>
        <v/>
      </c>
      <c r="BO14" s="10">
        <f>IF(OR(ISBLANK(L14),L14="PU"),"",MIN(L14,IF(BM14="Bootstrap",J14+5,J14+2+IF(BM14&lt;0,-(ROUNDDOWN(ABS(BM14)/18,0)+IF(K14&gt;18-MOD(ABS(BM14),18),1,0)),ROUNDDOWN(BM14/18,0)+IF(K14&lt;=MOD(BM14,18),1,0)))))</f>
        <v/>
      </c>
      <c r="BP14" s="10">
        <f>IF(OR(ISBLANK(O14),O14="PU"),"",MIN(O14,IF(BM14="Bootstrap",M14+5,M14+2+IF(BM14&lt;0,-(ROUNDDOWN(ABS(BM14)/18,0)+IF(N14&gt;18-MOD(ABS(BM14),18),1,0)),ROUNDDOWN(BM14/18,0)+IF(N14&lt;=MOD(BM14,18),1,0)))))</f>
        <v/>
      </c>
      <c r="BQ14" s="10">
        <f>IF(OR(ISBLANK(R14),R14="PU"),"",MIN(R14,IF(BM14="Bootstrap",P14+5,P14+2+IF(BM14&lt;0,-(ROUNDDOWN(ABS(BM14)/18,0)+IF(Q14&gt;18-MOD(ABS(BM14),18),1,0)),ROUNDDOWN(BM14/18,0)+IF(Q14&lt;=MOD(BM14,18),1,0)))))</f>
        <v/>
      </c>
      <c r="BR14" s="10">
        <f>IF(OR(ISBLANK(U14),U14="PU"),"",MIN(U14,IF(BM14="Bootstrap",S14+5,S14+2+IF(BM14&lt;0,-(ROUNDDOWN(ABS(BM14)/18,0)+IF(T14&gt;18-MOD(ABS(BM14),18),1,0)),ROUNDDOWN(BM14/18,0)+IF(T14&lt;=MOD(BM14,18),1,0)))))</f>
        <v/>
      </c>
      <c r="BS14" s="10">
        <f>IF(OR(ISBLANK(X14),X14="PU"),"",MIN(X14,IF(BM14="Bootstrap",V14+5,V14+2+IF(BM14&lt;0,-(ROUNDDOWN(ABS(BM14)/18,0)+IF(W14&gt;18-MOD(ABS(BM14),18),1,0)),ROUNDDOWN(BM14/18,0)+IF(W14&lt;=MOD(BM14,18),1,0)))))</f>
        <v/>
      </c>
      <c r="BT14" s="10">
        <f>IF(OR(ISBLANK(AA14),AA14="PU"),"",MIN(AA14,IF(BM14="Bootstrap",Y14+5,Y14+2+IF(BM14&lt;0,-(ROUNDDOWN(ABS(BM14)/18,0)+IF(Z14&gt;18-MOD(ABS(BM14),18),1,0)),ROUNDDOWN(BM14/18,0)+IF(Z14&lt;=MOD(BM14,18),1,0)))))</f>
        <v/>
      </c>
      <c r="BU14" s="10">
        <f>IF(OR(ISBLANK(AD14),AD14="PU"),"",MIN(AD14,IF(BM14="Bootstrap",AB14+5,AB14+2+IF(BM14&lt;0,-(ROUNDDOWN(ABS(BM14)/18,0)+IF(AC14&gt;18-MOD(ABS(BM14),18),1,0)),ROUNDDOWN(BM14/18,0)+IF(AC14&lt;=MOD(BM14,18),1,0)))))</f>
        <v/>
      </c>
      <c r="BV14" s="10">
        <f>IF(OR(ISBLANK(AG14),AG14="PU"),"",MIN(AG14,IF(BM14="Bootstrap",AE14+5,AE14+2+IF(BM14&lt;0,-(ROUNDDOWN(ABS(BM14)/18,0)+IF(AF14&gt;18-MOD(ABS(BM14),18),1,0)),ROUNDDOWN(BM14/18,0)+IF(AF14&lt;=MOD(BM14,18),1,0)))))</f>
        <v/>
      </c>
      <c r="BW14" s="10">
        <f>IF(OR(ISBLANK(AJ14),AJ14="PU"),"",MIN(AJ14,IF(BM14="Bootstrap",AH14+5,AH14+2+IF(BM14&lt;0,-(ROUNDDOWN(ABS(BM14)/18,0)+IF(AI14&gt;18-MOD(ABS(BM14),18),1,0)),ROUNDDOWN(BM14/18,0)+IF(AI14&lt;=MOD(BM14,18),1,0)))))</f>
        <v/>
      </c>
      <c r="BX14" s="10">
        <f>IF(OR(ISBLANK(AM14),AM14="PU"),"",MIN(AM14,IF(BM14="Bootstrap",AK14+5,AK14+2+IF(BM14&lt;0,-(ROUNDDOWN(ABS(BM14)/18,0)+IF(AL14&gt;18-MOD(ABS(BM14),18),1,0)),ROUNDDOWN(BM14/18,0)+IF(AL14&lt;=MOD(BM14,18),1,0)))))</f>
        <v/>
      </c>
      <c r="BY14" s="10">
        <f>IF(OR(ISBLANK(AP14),AP14="PU"),"",MIN(AP14,IF(BM14="Bootstrap",AN14+5,AN14+2+IF(BM14&lt;0,-(ROUNDDOWN(ABS(BM14)/18,0)+IF(AO14&gt;18-MOD(ABS(BM14),18),1,0)),ROUNDDOWN(BM14/18,0)+IF(AO14&lt;=MOD(BM14,18),1,0)))))</f>
        <v/>
      </c>
      <c r="BZ14" s="10">
        <f>IF(OR(ISBLANK(AS14),AS14="PU"),"",MIN(AS14,IF(BM14="Bootstrap",AQ14+5,AQ14+2+IF(BM14&lt;0,-(ROUNDDOWN(ABS(BM14)/18,0)+IF(AR14&gt;18-MOD(ABS(BM14),18),1,0)),ROUNDDOWN(BM14/18,0)+IF(AR14&lt;=MOD(BM14,18),1,0)))))</f>
        <v/>
      </c>
      <c r="CA14" s="10">
        <f>IF(OR(ISBLANK(AV14),AV14="PU"),"",MIN(AV14,IF(BM14="Bootstrap",AT14+5,AT14+2+IF(BM14&lt;0,-(ROUNDDOWN(ABS(BM14)/18,0)+IF(AU14&gt;18-MOD(ABS(BM14),18),1,0)),ROUNDDOWN(BM14/18,0)+IF(AU14&lt;=MOD(BM14,18),1,0)))))</f>
        <v/>
      </c>
      <c r="CB14" s="10">
        <f>IF(OR(ISBLANK(AY14),AY14="PU"),"",MIN(AY14,IF(BM14="Bootstrap",AW14+5,AW14+2+IF(BM14&lt;0,-(ROUNDDOWN(ABS(BM14)/18,0)+IF(AX14&gt;18-MOD(ABS(BM14),18),1,0)),ROUNDDOWN(BM14/18,0)+IF(AX14&lt;=MOD(BM14,18),1,0)))))</f>
        <v/>
      </c>
      <c r="CC14" s="10">
        <f>IF(OR(ISBLANK(BB14),BB14="PU"),"",MIN(BB14,IF(BM14="Bootstrap",AZ14+5,AZ14+2+IF(BM14&lt;0,-(ROUNDDOWN(ABS(BM14)/18,0)+IF(BA14&gt;18-MOD(ABS(BM14),18),1,0)),ROUNDDOWN(BM14/18,0)+IF(BA14&lt;=MOD(BM14,18),1,0)))))</f>
        <v/>
      </c>
      <c r="CD14" s="10">
        <f>IF(OR(ISBLANK(BE14),BE14="PU"),"",MIN(BE14,IF(BM14="Bootstrap",BC14+5,BC14+2+IF(BM14&lt;0,-(ROUNDDOWN(ABS(BM14)/18,0)+IF(BD14&gt;18-MOD(ABS(BM14),18),1,0)),ROUNDDOWN(BM14/18,0)+IF(BD14&lt;=MOD(BM14,18),1,0)))))</f>
        <v/>
      </c>
      <c r="CE14" s="10">
        <f>IF(OR(ISBLANK(BH14),BH14="PU"),"",MIN(BH14,IF(BM14="Bootstrap",BF14+5,BF14+2+IF(BM14&lt;0,-(ROUNDDOWN(ABS(BM14)/18,0)+IF(BG14&gt;18-MOD(ABS(BM14),18),1,0)),ROUNDDOWN(BM14/18,0)+IF(BG14&lt;=MOD(BM14,18),1,0)))))</f>
        <v/>
      </c>
      <c r="CF14" s="10">
        <f>SUM(BN14:CE14)</f>
        <v/>
      </c>
      <c r="CG14" s="10">
        <f>IF(BK14="Included",INT((113/E14)*(CF14-F14)*10+0.5)/10,"")</f>
        <v/>
      </c>
      <c r="CH14" s="10">
        <f>IFERROR(SMALL($CG$2:CG14,1),"")</f>
        <v/>
      </c>
      <c r="CI14" s="10">
        <f>IFERROR(SMALL($CG$2:CG14,2),"")</f>
        <v/>
      </c>
      <c r="CJ14" s="10">
        <f>IFERROR(SMALL($CG$2:CG14,3),"")</f>
        <v/>
      </c>
      <c r="CK14" s="10">
        <f>IFERROR(SMALL($CG$2:CG14,4),"")</f>
        <v/>
      </c>
      <c r="CL14" s="10">
        <f>IFERROR(SMALL($CG$2:CG14,5),"")</f>
        <v/>
      </c>
      <c r="CM14" s="10">
        <f>IFERROR(SMALL($CG$2:CG14,6),"")</f>
        <v/>
      </c>
      <c r="CN14" s="10">
        <f>IFERROR(SMALL($CG$2:CG14,7),"")</f>
        <v/>
      </c>
      <c r="CO14" s="10">
        <f>IFERROR(SMALL($CG$2:CG14,8),"")</f>
        <v/>
      </c>
      <c r="CP14" s="10">
        <f>IFERROR(INDEX($CV$2:$CV$14,MATCH(COUNT($CG$2:CG14),$CU$2:$CU$14,1)),"")</f>
        <v/>
      </c>
      <c r="CQ14" s="10">
        <f>IFERROR(INDEX($CW$2:$CW$14,MATCH(COUNT($CG$2:CG14),$CU$2:$CU$14,1)),"")</f>
        <v/>
      </c>
      <c r="CR14" s="11">
        <f>IF(BK14="Included",INT((AVERAGE(OFFSET(CH14,0,0,1,CP14))+CQ14)*10+0.5)/10,BL14)</f>
        <v/>
      </c>
      <c r="CU14" t="n">
        <v>20</v>
      </c>
      <c r="CV14" t="n">
        <v>8</v>
      </c>
      <c r="CW14" t="n">
        <v>0</v>
      </c>
    </row>
    <row r="15">
      <c r="A15" s="12" t="n"/>
      <c r="B15" s="16" t="n"/>
      <c r="C15" s="12" t="n"/>
      <c r="D15" s="12" t="n"/>
      <c r="E15" s="12" t="n"/>
      <c r="F15" s="12" t="n"/>
      <c r="G15" s="12" t="n"/>
      <c r="H15" s="12" t="n"/>
      <c r="I15" s="12" t="n"/>
      <c r="J15" s="12" t="n"/>
      <c r="K15" s="12" t="n"/>
      <c r="L15" s="12" t="n"/>
      <c r="M15" s="12" t="n"/>
      <c r="N15" s="12" t="n"/>
      <c r="O15" s="12" t="n"/>
      <c r="P15" s="12" t="n"/>
      <c r="Q15" s="12" t="n"/>
      <c r="R15" s="12" t="n"/>
      <c r="S15" s="12" t="n"/>
      <c r="T15" s="12" t="n"/>
      <c r="U15" s="12" t="n"/>
      <c r="V15" s="12" t="n"/>
      <c r="W15" s="12" t="n"/>
      <c r="X15" s="12" t="n"/>
      <c r="Y15" s="12" t="n"/>
      <c r="Z15" s="12" t="n"/>
      <c r="AA15" s="12" t="n"/>
      <c r="AB15" s="12" t="n"/>
      <c r="AC15" s="12" t="n"/>
      <c r="AD15" s="12" t="n"/>
      <c r="AE15" s="12" t="n"/>
      <c r="AF15" s="12" t="n"/>
      <c r="AG15" s="12" t="n"/>
      <c r="AH15" s="12" t="n"/>
      <c r="AI15" s="12" t="n"/>
      <c r="AJ15" s="12" t="n"/>
      <c r="AK15" s="12" t="n"/>
      <c r="AL15" s="12" t="n"/>
      <c r="AM15" s="12" t="n"/>
      <c r="AN15" s="12" t="n"/>
      <c r="AO15" s="12" t="n"/>
      <c r="AP15" s="12" t="n"/>
      <c r="AQ15" s="12" t="n"/>
      <c r="AR15" s="12" t="n"/>
      <c r="AS15" s="12" t="n"/>
      <c r="AT15" s="12" t="n"/>
      <c r="AU15" s="12" t="n"/>
      <c r="AV15" s="12" t="n"/>
      <c r="AW15" s="12" t="n"/>
      <c r="AX15" s="12" t="n"/>
      <c r="AY15" s="12" t="n"/>
      <c r="AZ15" s="12" t="n"/>
      <c r="BA15" s="12" t="n"/>
      <c r="BB15" s="12" t="n"/>
      <c r="BC15" s="12" t="n"/>
      <c r="BD15" s="12" t="n"/>
      <c r="BE15" s="12" t="n"/>
      <c r="BF15" s="12" t="n"/>
      <c r="BG15" s="12" t="n"/>
      <c r="BH15" s="12" t="n"/>
      <c r="BI15" s="10">
        <f>G15+J15+M15+P15+S15+V15+Y15+AB15+AE15+AH15+AK15+AN15+AQ15+AT15+AW15+AZ15+BC15+BF15</f>
        <v/>
      </c>
      <c r="BJ15" s="10">
        <f>ISNUMBER(I15)+ISNUMBER(L15)+ISNUMBER(O15)+ISNUMBER(R15)+ISNUMBER(U15)+ISNUMBER(X15)+ISNUMBER(AA15)+ISNUMBER(AD15)+ISNUMBER(AG15)+ISNUMBER(AJ15)+ISNUMBER(AM15)+ISNUMBER(AP15)+ISNUMBER(AS15)+ISNUMBER(AV15)+ISNUMBER(AY15)+ISNUMBER(BB15)+ISNUMBER(BE15)+ISNUMBER(BH15)</f>
        <v/>
      </c>
      <c r="BK15" s="10">
        <f>IF(BJ15=18,"Included","EXCLUDED - partial round")</f>
        <v/>
      </c>
      <c r="BL15" s="10">
        <f>CR14</f>
        <v/>
      </c>
      <c r="BM15" s="10">
        <f>IF(BL15="","Bootstrap",ROUND(BL15*(E15/113)+(F15-BI15),0))</f>
        <v/>
      </c>
      <c r="BN15" s="10">
        <f>IF(OR(ISBLANK(I15),I15="PU"),"",MIN(I15,IF(BM15="Bootstrap",G15+5,G15+2+IF(BM15&lt;0,-(ROUNDDOWN(ABS(BM15)/18,0)+IF(H15&gt;18-MOD(ABS(BM15),18),1,0)),ROUNDDOWN(BM15/18,0)+IF(H15&lt;=MOD(BM15,18),1,0)))))</f>
        <v/>
      </c>
      <c r="BO15" s="10">
        <f>IF(OR(ISBLANK(L15),L15="PU"),"",MIN(L15,IF(BM15="Bootstrap",J15+5,J15+2+IF(BM15&lt;0,-(ROUNDDOWN(ABS(BM15)/18,0)+IF(K15&gt;18-MOD(ABS(BM15),18),1,0)),ROUNDDOWN(BM15/18,0)+IF(K15&lt;=MOD(BM15,18),1,0)))))</f>
        <v/>
      </c>
      <c r="BP15" s="10">
        <f>IF(OR(ISBLANK(O15),O15="PU"),"",MIN(O15,IF(BM15="Bootstrap",M15+5,M15+2+IF(BM15&lt;0,-(ROUNDDOWN(ABS(BM15)/18,0)+IF(N15&gt;18-MOD(ABS(BM15),18),1,0)),ROUNDDOWN(BM15/18,0)+IF(N15&lt;=MOD(BM15,18),1,0)))))</f>
        <v/>
      </c>
      <c r="BQ15" s="10">
        <f>IF(OR(ISBLANK(R15),R15="PU"),"",MIN(R15,IF(BM15="Bootstrap",P15+5,P15+2+IF(BM15&lt;0,-(ROUNDDOWN(ABS(BM15)/18,0)+IF(Q15&gt;18-MOD(ABS(BM15),18),1,0)),ROUNDDOWN(BM15/18,0)+IF(Q15&lt;=MOD(BM15,18),1,0)))))</f>
        <v/>
      </c>
      <c r="BR15" s="10">
        <f>IF(OR(ISBLANK(U15),U15="PU"),"",MIN(U15,IF(BM15="Bootstrap",S15+5,S15+2+IF(BM15&lt;0,-(ROUNDDOWN(ABS(BM15)/18,0)+IF(T15&gt;18-MOD(ABS(BM15),18),1,0)),ROUNDDOWN(BM15/18,0)+IF(T15&lt;=MOD(BM15,18),1,0)))))</f>
        <v/>
      </c>
      <c r="BS15" s="10">
        <f>IF(OR(ISBLANK(X15),X15="PU"),"",MIN(X15,IF(BM15="Bootstrap",V15+5,V15+2+IF(BM15&lt;0,-(ROUNDDOWN(ABS(BM15)/18,0)+IF(W15&gt;18-MOD(ABS(BM15),18),1,0)),ROUNDDOWN(BM15/18,0)+IF(W15&lt;=MOD(BM15,18),1,0)))))</f>
        <v/>
      </c>
      <c r="BT15" s="10">
        <f>IF(OR(ISBLANK(AA15),AA15="PU"),"",MIN(AA15,IF(BM15="Bootstrap",Y15+5,Y15+2+IF(BM15&lt;0,-(ROUNDDOWN(ABS(BM15)/18,0)+IF(Z15&gt;18-MOD(ABS(BM15),18),1,0)),ROUNDDOWN(BM15/18,0)+IF(Z15&lt;=MOD(BM15,18),1,0)))))</f>
        <v/>
      </c>
      <c r="BU15" s="10">
        <f>IF(OR(ISBLANK(AD15),AD15="PU"),"",MIN(AD15,IF(BM15="Bootstrap",AB15+5,AB15+2+IF(BM15&lt;0,-(ROUNDDOWN(ABS(BM15)/18,0)+IF(AC15&gt;18-MOD(ABS(BM15),18),1,0)),ROUNDDOWN(BM15/18,0)+IF(AC15&lt;=MOD(BM15,18),1,0)))))</f>
        <v/>
      </c>
      <c r="BV15" s="10">
        <f>IF(OR(ISBLANK(AG15),AG15="PU"),"",MIN(AG15,IF(BM15="Bootstrap",AE15+5,AE15+2+IF(BM15&lt;0,-(ROUNDDOWN(ABS(BM15)/18,0)+IF(AF15&gt;18-MOD(ABS(BM15),18),1,0)),ROUNDDOWN(BM15/18,0)+IF(AF15&lt;=MOD(BM15,18),1,0)))))</f>
        <v/>
      </c>
      <c r="BW15" s="10">
        <f>IF(OR(ISBLANK(AJ15),AJ15="PU"),"",MIN(AJ15,IF(BM15="Bootstrap",AH15+5,AH15+2+IF(BM15&lt;0,-(ROUNDDOWN(ABS(BM15)/18,0)+IF(AI15&gt;18-MOD(ABS(BM15),18),1,0)),ROUNDDOWN(BM15/18,0)+IF(AI15&lt;=MOD(BM15,18),1,0)))))</f>
        <v/>
      </c>
      <c r="BX15" s="10">
        <f>IF(OR(ISBLANK(AM15),AM15="PU"),"",MIN(AM15,IF(BM15="Bootstrap",AK15+5,AK15+2+IF(BM15&lt;0,-(ROUNDDOWN(ABS(BM15)/18,0)+IF(AL15&gt;18-MOD(ABS(BM15),18),1,0)),ROUNDDOWN(BM15/18,0)+IF(AL15&lt;=MOD(BM15,18),1,0)))))</f>
        <v/>
      </c>
      <c r="BY15" s="10">
        <f>IF(OR(ISBLANK(AP15),AP15="PU"),"",MIN(AP15,IF(BM15="Bootstrap",AN15+5,AN15+2+IF(BM15&lt;0,-(ROUNDDOWN(ABS(BM15)/18,0)+IF(AO15&gt;18-MOD(ABS(BM15),18),1,0)),ROUNDDOWN(BM15/18,0)+IF(AO15&lt;=MOD(BM15,18),1,0)))))</f>
        <v/>
      </c>
      <c r="BZ15" s="10">
        <f>IF(OR(ISBLANK(AS15),AS15="PU"),"",MIN(AS15,IF(BM15="Bootstrap",AQ15+5,AQ15+2+IF(BM15&lt;0,-(ROUNDDOWN(ABS(BM15)/18,0)+IF(AR15&gt;18-MOD(ABS(BM15),18),1,0)),ROUNDDOWN(BM15/18,0)+IF(AR15&lt;=MOD(BM15,18),1,0)))))</f>
        <v/>
      </c>
      <c r="CA15" s="10">
        <f>IF(OR(ISBLANK(AV15),AV15="PU"),"",MIN(AV15,IF(BM15="Bootstrap",AT15+5,AT15+2+IF(BM15&lt;0,-(ROUNDDOWN(ABS(BM15)/18,0)+IF(AU15&gt;18-MOD(ABS(BM15),18),1,0)),ROUNDDOWN(BM15/18,0)+IF(AU15&lt;=MOD(BM15,18),1,0)))))</f>
        <v/>
      </c>
      <c r="CB15" s="10">
        <f>IF(OR(ISBLANK(AY15),AY15="PU"),"",MIN(AY15,IF(BM15="Bootstrap",AW15+5,AW15+2+IF(BM15&lt;0,-(ROUNDDOWN(ABS(BM15)/18,0)+IF(AX15&gt;18-MOD(ABS(BM15),18),1,0)),ROUNDDOWN(BM15/18,0)+IF(AX15&lt;=MOD(BM15,18),1,0)))))</f>
        <v/>
      </c>
      <c r="CC15" s="10">
        <f>IF(OR(ISBLANK(BB15),BB15="PU"),"",MIN(BB15,IF(BM15="Bootstrap",AZ15+5,AZ15+2+IF(BM15&lt;0,-(ROUNDDOWN(ABS(BM15)/18,0)+IF(BA15&gt;18-MOD(ABS(BM15),18),1,0)),ROUNDDOWN(BM15/18,0)+IF(BA15&lt;=MOD(BM15,18),1,0)))))</f>
        <v/>
      </c>
      <c r="CD15" s="10">
        <f>IF(OR(ISBLANK(BE15),BE15="PU"),"",MIN(BE15,IF(BM15="Bootstrap",BC15+5,BC15+2+IF(BM15&lt;0,-(ROUNDDOWN(ABS(BM15)/18,0)+IF(BD15&gt;18-MOD(ABS(BM15),18),1,0)),ROUNDDOWN(BM15/18,0)+IF(BD15&lt;=MOD(BM15,18),1,0)))))</f>
        <v/>
      </c>
      <c r="CE15" s="10">
        <f>IF(OR(ISBLANK(BH15),BH15="PU"),"",MIN(BH15,IF(BM15="Bootstrap",BF15+5,BF15+2+IF(BM15&lt;0,-(ROUNDDOWN(ABS(BM15)/18,0)+IF(BG15&gt;18-MOD(ABS(BM15),18),1,0)),ROUNDDOWN(BM15/18,0)+IF(BG15&lt;=MOD(BM15,18),1,0)))))</f>
        <v/>
      </c>
      <c r="CF15" s="10">
        <f>SUM(BN15:CE15)</f>
        <v/>
      </c>
      <c r="CG15" s="10">
        <f>IF(BK15="Included",INT((113/E15)*(CF15-F15)*10+0.5)/10,"")</f>
        <v/>
      </c>
      <c r="CH15" s="10">
        <f>IFERROR(SMALL($CG$2:CG15,1),"")</f>
        <v/>
      </c>
      <c r="CI15" s="10">
        <f>IFERROR(SMALL($CG$2:CG15,2),"")</f>
        <v/>
      </c>
      <c r="CJ15" s="10">
        <f>IFERROR(SMALL($CG$2:CG15,3),"")</f>
        <v/>
      </c>
      <c r="CK15" s="10">
        <f>IFERROR(SMALL($CG$2:CG15,4),"")</f>
        <v/>
      </c>
      <c r="CL15" s="10">
        <f>IFERROR(SMALL($CG$2:CG15,5),"")</f>
        <v/>
      </c>
      <c r="CM15" s="10">
        <f>IFERROR(SMALL($CG$2:CG15,6),"")</f>
        <v/>
      </c>
      <c r="CN15" s="10">
        <f>IFERROR(SMALL($CG$2:CG15,7),"")</f>
        <v/>
      </c>
      <c r="CO15" s="10">
        <f>IFERROR(SMALL($CG$2:CG15,8),"")</f>
        <v/>
      </c>
      <c r="CP15" s="10">
        <f>IFERROR(INDEX($CV$2:$CV$14,MATCH(COUNT($CG$2:CG15),$CU$2:$CU$14,1)),"")</f>
        <v/>
      </c>
      <c r="CQ15" s="10">
        <f>IFERROR(INDEX($CW$2:$CW$14,MATCH(COUNT($CG$2:CG15),$CU$2:$CU$14,1)),"")</f>
        <v/>
      </c>
      <c r="CR15" s="11">
        <f>IF(BK15="Included",INT((AVERAGE(OFFSET(CH15,0,0,1,CP15))+CQ15)*10+0.5)/10,BL15)</f>
        <v/>
      </c>
    </row>
    <row r="16">
      <c r="A16" s="12" t="n"/>
      <c r="B16" s="16" t="n"/>
      <c r="C16" s="12" t="n"/>
      <c r="D16" s="12" t="n"/>
      <c r="E16" s="12" t="n"/>
      <c r="F16" s="12" t="n"/>
      <c r="G16" s="12" t="n"/>
      <c r="H16" s="12" t="n"/>
      <c r="I16" s="12" t="n"/>
      <c r="J16" s="12" t="n"/>
      <c r="K16" s="12" t="n"/>
      <c r="L16" s="12" t="n"/>
      <c r="M16" s="12" t="n"/>
      <c r="N16" s="12" t="n"/>
      <c r="O16" s="12" t="n"/>
      <c r="P16" s="12" t="n"/>
      <c r="Q16" s="12" t="n"/>
      <c r="R16" s="12" t="n"/>
      <c r="S16" s="12" t="n"/>
      <c r="T16" s="12" t="n"/>
      <c r="U16" s="12" t="n"/>
      <c r="V16" s="12" t="n"/>
      <c r="W16" s="12" t="n"/>
      <c r="X16" s="12" t="n"/>
      <c r="Y16" s="12" t="n"/>
      <c r="Z16" s="12" t="n"/>
      <c r="AA16" s="12" t="n"/>
      <c r="AB16" s="12" t="n"/>
      <c r="AC16" s="12" t="n"/>
      <c r="AD16" s="12" t="n"/>
      <c r="AE16" s="12" t="n"/>
      <c r="AF16" s="12" t="n"/>
      <c r="AG16" s="12" t="n"/>
      <c r="AH16" s="12" t="n"/>
      <c r="AI16" s="12" t="n"/>
      <c r="AJ16" s="12" t="n"/>
      <c r="AK16" s="12" t="n"/>
      <c r="AL16" s="12" t="n"/>
      <c r="AM16" s="12" t="n"/>
      <c r="AN16" s="12" t="n"/>
      <c r="AO16" s="12" t="n"/>
      <c r="AP16" s="12" t="n"/>
      <c r="AQ16" s="12" t="n"/>
      <c r="AR16" s="12" t="n"/>
      <c r="AS16" s="12" t="n"/>
      <c r="AT16" s="12" t="n"/>
      <c r="AU16" s="12" t="n"/>
      <c r="AV16" s="12" t="n"/>
      <c r="AW16" s="12" t="n"/>
      <c r="AX16" s="12" t="n"/>
      <c r="AY16" s="12" t="n"/>
      <c r="AZ16" s="12" t="n"/>
      <c r="BA16" s="12" t="n"/>
      <c r="BB16" s="12" t="n"/>
      <c r="BC16" s="12" t="n"/>
      <c r="BD16" s="12" t="n"/>
      <c r="BE16" s="12" t="n"/>
      <c r="BF16" s="12" t="n"/>
      <c r="BG16" s="12" t="n"/>
      <c r="BH16" s="12" t="n"/>
      <c r="BI16" s="10">
        <f>G16+J16+M16+P16+S16+V16+Y16+AB16+AE16+AH16+AK16+AN16+AQ16+AT16+AW16+AZ16+BC16+BF16</f>
        <v/>
      </c>
      <c r="BJ16" s="10">
        <f>ISNUMBER(I16)+ISNUMBER(L16)+ISNUMBER(O16)+ISNUMBER(R16)+ISNUMBER(U16)+ISNUMBER(X16)+ISNUMBER(AA16)+ISNUMBER(AD16)+ISNUMBER(AG16)+ISNUMBER(AJ16)+ISNUMBER(AM16)+ISNUMBER(AP16)+ISNUMBER(AS16)+ISNUMBER(AV16)+ISNUMBER(AY16)+ISNUMBER(BB16)+ISNUMBER(BE16)+ISNUMBER(BH16)</f>
        <v/>
      </c>
      <c r="BK16" s="10">
        <f>IF(BJ16=18,"Included","EXCLUDED - partial round")</f>
        <v/>
      </c>
      <c r="BL16" s="10">
        <f>CR15</f>
        <v/>
      </c>
      <c r="BM16" s="10">
        <f>IF(BL16="","Bootstrap",ROUND(BL16*(E16/113)+(F16-BI16),0))</f>
        <v/>
      </c>
      <c r="BN16" s="10">
        <f>IF(OR(ISBLANK(I16),I16="PU"),"",MIN(I16,IF(BM16="Bootstrap",G16+5,G16+2+IF(BM16&lt;0,-(ROUNDDOWN(ABS(BM16)/18,0)+IF(H16&gt;18-MOD(ABS(BM16),18),1,0)),ROUNDDOWN(BM16/18,0)+IF(H16&lt;=MOD(BM16,18),1,0)))))</f>
        <v/>
      </c>
      <c r="BO16" s="10">
        <f>IF(OR(ISBLANK(L16),L16="PU"),"",MIN(L16,IF(BM16="Bootstrap",J16+5,J16+2+IF(BM16&lt;0,-(ROUNDDOWN(ABS(BM16)/18,0)+IF(K16&gt;18-MOD(ABS(BM16),18),1,0)),ROUNDDOWN(BM16/18,0)+IF(K16&lt;=MOD(BM16,18),1,0)))))</f>
        <v/>
      </c>
      <c r="BP16" s="10">
        <f>IF(OR(ISBLANK(O16),O16="PU"),"",MIN(O16,IF(BM16="Bootstrap",M16+5,M16+2+IF(BM16&lt;0,-(ROUNDDOWN(ABS(BM16)/18,0)+IF(N16&gt;18-MOD(ABS(BM16),18),1,0)),ROUNDDOWN(BM16/18,0)+IF(N16&lt;=MOD(BM16,18),1,0)))))</f>
        <v/>
      </c>
      <c r="BQ16" s="10">
        <f>IF(OR(ISBLANK(R16),R16="PU"),"",MIN(R16,IF(BM16="Bootstrap",P16+5,P16+2+IF(BM16&lt;0,-(ROUNDDOWN(ABS(BM16)/18,0)+IF(Q16&gt;18-MOD(ABS(BM16),18),1,0)),ROUNDDOWN(BM16/18,0)+IF(Q16&lt;=MOD(BM16,18),1,0)))))</f>
        <v/>
      </c>
      <c r="BR16" s="10">
        <f>IF(OR(ISBLANK(U16),U16="PU"),"",MIN(U16,IF(BM16="Bootstrap",S16+5,S16+2+IF(BM16&lt;0,-(ROUNDDOWN(ABS(BM16)/18,0)+IF(T16&gt;18-MOD(ABS(BM16),18),1,0)),ROUNDDOWN(BM16/18,0)+IF(T16&lt;=MOD(BM16,18),1,0)))))</f>
        <v/>
      </c>
      <c r="BS16" s="10">
        <f>IF(OR(ISBLANK(X16),X16="PU"),"",MIN(X16,IF(BM16="Bootstrap",V16+5,V16+2+IF(BM16&lt;0,-(ROUNDDOWN(ABS(BM16)/18,0)+IF(W16&gt;18-MOD(ABS(BM16),18),1,0)),ROUNDDOWN(BM16/18,0)+IF(W16&lt;=MOD(BM16,18),1,0)))))</f>
        <v/>
      </c>
      <c r="BT16" s="10">
        <f>IF(OR(ISBLANK(AA16),AA16="PU"),"",MIN(AA16,IF(BM16="Bootstrap",Y16+5,Y16+2+IF(BM16&lt;0,-(ROUNDDOWN(ABS(BM16)/18,0)+IF(Z16&gt;18-MOD(ABS(BM16),18),1,0)),ROUNDDOWN(BM16/18,0)+IF(Z16&lt;=MOD(BM16,18),1,0)))))</f>
        <v/>
      </c>
      <c r="BU16" s="10">
        <f>IF(OR(ISBLANK(AD16),AD16="PU"),"",MIN(AD16,IF(BM16="Bootstrap",AB16+5,AB16+2+IF(BM16&lt;0,-(ROUNDDOWN(ABS(BM16)/18,0)+IF(AC16&gt;18-MOD(ABS(BM16),18),1,0)),ROUNDDOWN(BM16/18,0)+IF(AC16&lt;=MOD(BM16,18),1,0)))))</f>
        <v/>
      </c>
      <c r="BV16" s="10">
        <f>IF(OR(ISBLANK(AG16),AG16="PU"),"",MIN(AG16,IF(BM16="Bootstrap",AE16+5,AE16+2+IF(BM16&lt;0,-(ROUNDDOWN(ABS(BM16)/18,0)+IF(AF16&gt;18-MOD(ABS(BM16),18),1,0)),ROUNDDOWN(BM16/18,0)+IF(AF16&lt;=MOD(BM16,18),1,0)))))</f>
        <v/>
      </c>
      <c r="BW16" s="10">
        <f>IF(OR(ISBLANK(AJ16),AJ16="PU"),"",MIN(AJ16,IF(BM16="Bootstrap",AH16+5,AH16+2+IF(BM16&lt;0,-(ROUNDDOWN(ABS(BM16)/18,0)+IF(AI16&gt;18-MOD(ABS(BM16),18),1,0)),ROUNDDOWN(BM16/18,0)+IF(AI16&lt;=MOD(BM16,18),1,0)))))</f>
        <v/>
      </c>
      <c r="BX16" s="10">
        <f>IF(OR(ISBLANK(AM16),AM16="PU"),"",MIN(AM16,IF(BM16="Bootstrap",AK16+5,AK16+2+IF(BM16&lt;0,-(ROUNDDOWN(ABS(BM16)/18,0)+IF(AL16&gt;18-MOD(ABS(BM16),18),1,0)),ROUNDDOWN(BM16/18,0)+IF(AL16&lt;=MOD(BM16,18),1,0)))))</f>
        <v/>
      </c>
      <c r="BY16" s="10">
        <f>IF(OR(ISBLANK(AP16),AP16="PU"),"",MIN(AP16,IF(BM16="Bootstrap",AN16+5,AN16+2+IF(BM16&lt;0,-(ROUNDDOWN(ABS(BM16)/18,0)+IF(AO16&gt;18-MOD(ABS(BM16),18),1,0)),ROUNDDOWN(BM16/18,0)+IF(AO16&lt;=MOD(BM16,18),1,0)))))</f>
        <v/>
      </c>
      <c r="BZ16" s="10">
        <f>IF(OR(ISBLANK(AS16),AS16="PU"),"",MIN(AS16,IF(BM16="Bootstrap",AQ16+5,AQ16+2+IF(BM16&lt;0,-(ROUNDDOWN(ABS(BM16)/18,0)+IF(AR16&gt;18-MOD(ABS(BM16),18),1,0)),ROUNDDOWN(BM16/18,0)+IF(AR16&lt;=MOD(BM16,18),1,0)))))</f>
        <v/>
      </c>
      <c r="CA16" s="10">
        <f>IF(OR(ISBLANK(AV16),AV16="PU"),"",MIN(AV16,IF(BM16="Bootstrap",AT16+5,AT16+2+IF(BM16&lt;0,-(ROUNDDOWN(ABS(BM16)/18,0)+IF(AU16&gt;18-MOD(ABS(BM16),18),1,0)),ROUNDDOWN(BM16/18,0)+IF(AU16&lt;=MOD(BM16,18),1,0)))))</f>
        <v/>
      </c>
      <c r="CB16" s="10">
        <f>IF(OR(ISBLANK(AY16),AY16="PU"),"",MIN(AY16,IF(BM16="Bootstrap",AW16+5,AW16+2+IF(BM16&lt;0,-(ROUNDDOWN(ABS(BM16)/18,0)+IF(AX16&gt;18-MOD(ABS(BM16),18),1,0)),ROUNDDOWN(BM16/18,0)+IF(AX16&lt;=MOD(BM16,18),1,0)))))</f>
        <v/>
      </c>
      <c r="CC16" s="10">
        <f>IF(OR(ISBLANK(BB16),BB16="PU"),"",MIN(BB16,IF(BM16="Bootstrap",AZ16+5,AZ16+2+IF(BM16&lt;0,-(ROUNDDOWN(ABS(BM16)/18,0)+IF(BA16&gt;18-MOD(ABS(BM16),18),1,0)),ROUNDDOWN(BM16/18,0)+IF(BA16&lt;=MOD(BM16,18),1,0)))))</f>
        <v/>
      </c>
      <c r="CD16" s="10">
        <f>IF(OR(ISBLANK(BE16),BE16="PU"),"",MIN(BE16,IF(BM16="Bootstrap",BC16+5,BC16+2+IF(BM16&lt;0,-(ROUNDDOWN(ABS(BM16)/18,0)+IF(BD16&gt;18-MOD(ABS(BM16),18),1,0)),ROUNDDOWN(BM16/18,0)+IF(BD16&lt;=MOD(BM16,18),1,0)))))</f>
        <v/>
      </c>
      <c r="CE16" s="10">
        <f>IF(OR(ISBLANK(BH16),BH16="PU"),"",MIN(BH16,IF(BM16="Bootstrap",BF16+5,BF16+2+IF(BM16&lt;0,-(ROUNDDOWN(ABS(BM16)/18,0)+IF(BG16&gt;18-MOD(ABS(BM16),18),1,0)),ROUNDDOWN(BM16/18,0)+IF(BG16&lt;=MOD(BM16,18),1,0)))))</f>
        <v/>
      </c>
      <c r="CF16" s="10">
        <f>SUM(BN16:CE16)</f>
        <v/>
      </c>
      <c r="CG16" s="10">
        <f>IF(BK16="Included",INT((113/E16)*(CF16-F16)*10+0.5)/10,"")</f>
        <v/>
      </c>
      <c r="CH16" s="10">
        <f>IFERROR(SMALL($CG$2:CG16,1),"")</f>
        <v/>
      </c>
      <c r="CI16" s="10">
        <f>IFERROR(SMALL($CG$2:CG16,2),"")</f>
        <v/>
      </c>
      <c r="CJ16" s="10">
        <f>IFERROR(SMALL($CG$2:CG16,3),"")</f>
        <v/>
      </c>
      <c r="CK16" s="10">
        <f>IFERROR(SMALL($CG$2:CG16,4),"")</f>
        <v/>
      </c>
      <c r="CL16" s="10">
        <f>IFERROR(SMALL($CG$2:CG16,5),"")</f>
        <v/>
      </c>
      <c r="CM16" s="10">
        <f>IFERROR(SMALL($CG$2:CG16,6),"")</f>
        <v/>
      </c>
      <c r="CN16" s="10">
        <f>IFERROR(SMALL($CG$2:CG16,7),"")</f>
        <v/>
      </c>
      <c r="CO16" s="10">
        <f>IFERROR(SMALL($CG$2:CG16,8),"")</f>
        <v/>
      </c>
      <c r="CP16" s="10">
        <f>IFERROR(INDEX($CV$2:$CV$14,MATCH(COUNT($CG$2:CG16),$CU$2:$CU$14,1)),"")</f>
        <v/>
      </c>
      <c r="CQ16" s="10">
        <f>IFERROR(INDEX($CW$2:$CW$14,MATCH(COUNT($CG$2:CG16),$CU$2:$CU$14,1)),"")</f>
        <v/>
      </c>
      <c r="CR16" s="11">
        <f>IF(BK16="Included",INT((AVERAGE(OFFSET(CH16,0,0,1,CP16))+CQ16)*10+0.5)/10,BL16)</f>
        <v/>
      </c>
    </row>
    <row r="17">
      <c r="A17" s="12" t="n"/>
      <c r="B17" s="16" t="n"/>
      <c r="C17" s="12" t="n"/>
      <c r="D17" s="12" t="n"/>
      <c r="E17" s="12" t="n"/>
      <c r="F17" s="12" t="n"/>
      <c r="G17" s="12" t="n"/>
      <c r="H17" s="12" t="n"/>
      <c r="I17" s="12" t="n"/>
      <c r="J17" s="12" t="n"/>
      <c r="K17" s="12" t="n"/>
      <c r="L17" s="12" t="n"/>
      <c r="M17" s="12" t="n"/>
      <c r="N17" s="12" t="n"/>
      <c r="O17" s="12" t="n"/>
      <c r="P17" s="12" t="n"/>
      <c r="Q17" s="12" t="n"/>
      <c r="R17" s="12" t="n"/>
      <c r="S17" s="12" t="n"/>
      <c r="T17" s="12" t="n"/>
      <c r="U17" s="12" t="n"/>
      <c r="V17" s="12" t="n"/>
      <c r="W17" s="12" t="n"/>
      <c r="X17" s="12" t="n"/>
      <c r="Y17" s="12" t="n"/>
      <c r="Z17" s="12" t="n"/>
      <c r="AA17" s="12" t="n"/>
      <c r="AB17" s="12" t="n"/>
      <c r="AC17" s="12" t="n"/>
      <c r="AD17" s="12" t="n"/>
      <c r="AE17" s="12" t="n"/>
      <c r="AF17" s="12" t="n"/>
      <c r="AG17" s="12" t="n"/>
      <c r="AH17" s="12" t="n"/>
      <c r="AI17" s="12" t="n"/>
      <c r="AJ17" s="12" t="n"/>
      <c r="AK17" s="12" t="n"/>
      <c r="AL17" s="12" t="n"/>
      <c r="AM17" s="12" t="n"/>
      <c r="AN17" s="12" t="n"/>
      <c r="AO17" s="12" t="n"/>
      <c r="AP17" s="12" t="n"/>
      <c r="AQ17" s="12" t="n"/>
      <c r="AR17" s="12" t="n"/>
      <c r="AS17" s="12" t="n"/>
      <c r="AT17" s="12" t="n"/>
      <c r="AU17" s="12" t="n"/>
      <c r="AV17" s="12" t="n"/>
      <c r="AW17" s="12" t="n"/>
      <c r="AX17" s="12" t="n"/>
      <c r="AY17" s="12" t="n"/>
      <c r="AZ17" s="12" t="n"/>
      <c r="BA17" s="12" t="n"/>
      <c r="BB17" s="12" t="n"/>
      <c r="BC17" s="12" t="n"/>
      <c r="BD17" s="12" t="n"/>
      <c r="BE17" s="12" t="n"/>
      <c r="BF17" s="12" t="n"/>
      <c r="BG17" s="12" t="n"/>
      <c r="BH17" s="12" t="n"/>
      <c r="BI17" s="10">
        <f>G17+J17+M17+P17+S17+V17+Y17+AB17+AE17+AH17+AK17+AN17+AQ17+AT17+AW17+AZ17+BC17+BF17</f>
        <v/>
      </c>
      <c r="BJ17" s="10">
        <f>ISNUMBER(I17)+ISNUMBER(L17)+ISNUMBER(O17)+ISNUMBER(R17)+ISNUMBER(U17)+ISNUMBER(X17)+ISNUMBER(AA17)+ISNUMBER(AD17)+ISNUMBER(AG17)+ISNUMBER(AJ17)+ISNUMBER(AM17)+ISNUMBER(AP17)+ISNUMBER(AS17)+ISNUMBER(AV17)+ISNUMBER(AY17)+ISNUMBER(BB17)+ISNUMBER(BE17)+ISNUMBER(BH17)</f>
        <v/>
      </c>
      <c r="BK17" s="10">
        <f>IF(BJ17=18,"Included","EXCLUDED - partial round")</f>
        <v/>
      </c>
      <c r="BL17" s="10">
        <f>CR16</f>
        <v/>
      </c>
      <c r="BM17" s="10">
        <f>IF(BL17="","Bootstrap",ROUND(BL17*(E17/113)+(F17-BI17),0))</f>
        <v/>
      </c>
      <c r="BN17" s="10">
        <f>IF(OR(ISBLANK(I17),I17="PU"),"",MIN(I17,IF(BM17="Bootstrap",G17+5,G17+2+IF(BM17&lt;0,-(ROUNDDOWN(ABS(BM17)/18,0)+IF(H17&gt;18-MOD(ABS(BM17),18),1,0)),ROUNDDOWN(BM17/18,0)+IF(H17&lt;=MOD(BM17,18),1,0)))))</f>
        <v/>
      </c>
      <c r="BO17" s="10">
        <f>IF(OR(ISBLANK(L17),L17="PU"),"",MIN(L17,IF(BM17="Bootstrap",J17+5,J17+2+IF(BM17&lt;0,-(ROUNDDOWN(ABS(BM17)/18,0)+IF(K17&gt;18-MOD(ABS(BM17),18),1,0)),ROUNDDOWN(BM17/18,0)+IF(K17&lt;=MOD(BM17,18),1,0)))))</f>
        <v/>
      </c>
      <c r="BP17" s="10">
        <f>IF(OR(ISBLANK(O17),O17="PU"),"",MIN(O17,IF(BM17="Bootstrap",M17+5,M17+2+IF(BM17&lt;0,-(ROUNDDOWN(ABS(BM17)/18,0)+IF(N17&gt;18-MOD(ABS(BM17),18),1,0)),ROUNDDOWN(BM17/18,0)+IF(N17&lt;=MOD(BM17,18),1,0)))))</f>
        <v/>
      </c>
      <c r="BQ17" s="10">
        <f>IF(OR(ISBLANK(R17),R17="PU"),"",MIN(R17,IF(BM17="Bootstrap",P17+5,P17+2+IF(BM17&lt;0,-(ROUNDDOWN(ABS(BM17)/18,0)+IF(Q17&gt;18-MOD(ABS(BM17),18),1,0)),ROUNDDOWN(BM17/18,0)+IF(Q17&lt;=MOD(BM17,18),1,0)))))</f>
        <v/>
      </c>
      <c r="BR17" s="10">
        <f>IF(OR(ISBLANK(U17),U17="PU"),"",MIN(U17,IF(BM17="Bootstrap",S17+5,S17+2+IF(BM17&lt;0,-(ROUNDDOWN(ABS(BM17)/18,0)+IF(T17&gt;18-MOD(ABS(BM17),18),1,0)),ROUNDDOWN(BM17/18,0)+IF(T17&lt;=MOD(BM17,18),1,0)))))</f>
        <v/>
      </c>
      <c r="BS17" s="10">
        <f>IF(OR(ISBLANK(X17),X17="PU"),"",MIN(X17,IF(BM17="Bootstrap",V17+5,V17+2+IF(BM17&lt;0,-(ROUNDDOWN(ABS(BM17)/18,0)+IF(W17&gt;18-MOD(ABS(BM17),18),1,0)),ROUNDDOWN(BM17/18,0)+IF(W17&lt;=MOD(BM17,18),1,0)))))</f>
        <v/>
      </c>
      <c r="BT17" s="10">
        <f>IF(OR(ISBLANK(AA17),AA17="PU"),"",MIN(AA17,IF(BM17="Bootstrap",Y17+5,Y17+2+IF(BM17&lt;0,-(ROUNDDOWN(ABS(BM17)/18,0)+IF(Z17&gt;18-MOD(ABS(BM17),18),1,0)),ROUNDDOWN(BM17/18,0)+IF(Z17&lt;=MOD(BM17,18),1,0)))))</f>
        <v/>
      </c>
      <c r="BU17" s="10">
        <f>IF(OR(ISBLANK(AD17),AD17="PU"),"",MIN(AD17,IF(BM17="Bootstrap",AB17+5,AB17+2+IF(BM17&lt;0,-(ROUNDDOWN(ABS(BM17)/18,0)+IF(AC17&gt;18-MOD(ABS(BM17),18),1,0)),ROUNDDOWN(BM17/18,0)+IF(AC17&lt;=MOD(BM17,18),1,0)))))</f>
        <v/>
      </c>
      <c r="BV17" s="10">
        <f>IF(OR(ISBLANK(AG17),AG17="PU"),"",MIN(AG17,IF(BM17="Bootstrap",AE17+5,AE17+2+IF(BM17&lt;0,-(ROUNDDOWN(ABS(BM17)/18,0)+IF(AF17&gt;18-MOD(ABS(BM17),18),1,0)),ROUNDDOWN(BM17/18,0)+IF(AF17&lt;=MOD(BM17,18),1,0)))))</f>
        <v/>
      </c>
      <c r="BW17" s="10">
        <f>IF(OR(ISBLANK(AJ17),AJ17="PU"),"",MIN(AJ17,IF(BM17="Bootstrap",AH17+5,AH17+2+IF(BM17&lt;0,-(ROUNDDOWN(ABS(BM17)/18,0)+IF(AI17&gt;18-MOD(ABS(BM17),18),1,0)),ROUNDDOWN(BM17/18,0)+IF(AI17&lt;=MOD(BM17,18),1,0)))))</f>
        <v/>
      </c>
      <c r="BX17" s="10">
        <f>IF(OR(ISBLANK(AM17),AM17="PU"),"",MIN(AM17,IF(BM17="Bootstrap",AK17+5,AK17+2+IF(BM17&lt;0,-(ROUNDDOWN(ABS(BM17)/18,0)+IF(AL17&gt;18-MOD(ABS(BM17),18),1,0)),ROUNDDOWN(BM17/18,0)+IF(AL17&lt;=MOD(BM17,18),1,0)))))</f>
        <v/>
      </c>
      <c r="BY17" s="10">
        <f>IF(OR(ISBLANK(AP17),AP17="PU"),"",MIN(AP17,IF(BM17="Bootstrap",AN17+5,AN17+2+IF(BM17&lt;0,-(ROUNDDOWN(ABS(BM17)/18,0)+IF(AO17&gt;18-MOD(ABS(BM17),18),1,0)),ROUNDDOWN(BM17/18,0)+IF(AO17&lt;=MOD(BM17,18),1,0)))))</f>
        <v/>
      </c>
      <c r="BZ17" s="10">
        <f>IF(OR(ISBLANK(AS17),AS17="PU"),"",MIN(AS17,IF(BM17="Bootstrap",AQ17+5,AQ17+2+IF(BM17&lt;0,-(ROUNDDOWN(ABS(BM17)/18,0)+IF(AR17&gt;18-MOD(ABS(BM17),18),1,0)),ROUNDDOWN(BM17/18,0)+IF(AR17&lt;=MOD(BM17,18),1,0)))))</f>
        <v/>
      </c>
      <c r="CA17" s="10">
        <f>IF(OR(ISBLANK(AV17),AV17="PU"),"",MIN(AV17,IF(BM17="Bootstrap",AT17+5,AT17+2+IF(BM17&lt;0,-(ROUNDDOWN(ABS(BM17)/18,0)+IF(AU17&gt;18-MOD(ABS(BM17),18),1,0)),ROUNDDOWN(BM17/18,0)+IF(AU17&lt;=MOD(BM17,18),1,0)))))</f>
        <v/>
      </c>
      <c r="CB17" s="10">
        <f>IF(OR(ISBLANK(AY17),AY17="PU"),"",MIN(AY17,IF(BM17="Bootstrap",AW17+5,AW17+2+IF(BM17&lt;0,-(ROUNDDOWN(ABS(BM17)/18,0)+IF(AX17&gt;18-MOD(ABS(BM17),18),1,0)),ROUNDDOWN(BM17/18,0)+IF(AX17&lt;=MOD(BM17,18),1,0)))))</f>
        <v/>
      </c>
      <c r="CC17" s="10">
        <f>IF(OR(ISBLANK(BB17),BB17="PU"),"",MIN(BB17,IF(BM17="Bootstrap",AZ17+5,AZ17+2+IF(BM17&lt;0,-(ROUNDDOWN(ABS(BM17)/18,0)+IF(BA17&gt;18-MOD(ABS(BM17),18),1,0)),ROUNDDOWN(BM17/18,0)+IF(BA17&lt;=MOD(BM17,18),1,0)))))</f>
        <v/>
      </c>
      <c r="CD17" s="10">
        <f>IF(OR(ISBLANK(BE17),BE17="PU"),"",MIN(BE17,IF(BM17="Bootstrap",BC17+5,BC17+2+IF(BM17&lt;0,-(ROUNDDOWN(ABS(BM17)/18,0)+IF(BD17&gt;18-MOD(ABS(BM17),18),1,0)),ROUNDDOWN(BM17/18,0)+IF(BD17&lt;=MOD(BM17,18),1,0)))))</f>
        <v/>
      </c>
      <c r="CE17" s="10">
        <f>IF(OR(ISBLANK(BH17),BH17="PU"),"",MIN(BH17,IF(BM17="Bootstrap",BF17+5,BF17+2+IF(BM17&lt;0,-(ROUNDDOWN(ABS(BM17)/18,0)+IF(BG17&gt;18-MOD(ABS(BM17),18),1,0)),ROUNDDOWN(BM17/18,0)+IF(BG17&lt;=MOD(BM17,18),1,0)))))</f>
        <v/>
      </c>
      <c r="CF17" s="10">
        <f>SUM(BN17:CE17)</f>
        <v/>
      </c>
      <c r="CG17" s="10">
        <f>IF(BK17="Included",INT((113/E17)*(CF17-F17)*10+0.5)/10,"")</f>
        <v/>
      </c>
      <c r="CH17" s="10">
        <f>IFERROR(SMALL($CG$2:CG17,1),"")</f>
        <v/>
      </c>
      <c r="CI17" s="10">
        <f>IFERROR(SMALL($CG$2:CG17,2),"")</f>
        <v/>
      </c>
      <c r="CJ17" s="10">
        <f>IFERROR(SMALL($CG$2:CG17,3),"")</f>
        <v/>
      </c>
      <c r="CK17" s="10">
        <f>IFERROR(SMALL($CG$2:CG17,4),"")</f>
        <v/>
      </c>
      <c r="CL17" s="10">
        <f>IFERROR(SMALL($CG$2:CG17,5),"")</f>
        <v/>
      </c>
      <c r="CM17" s="10">
        <f>IFERROR(SMALL($CG$2:CG17,6),"")</f>
        <v/>
      </c>
      <c r="CN17" s="10">
        <f>IFERROR(SMALL($CG$2:CG17,7),"")</f>
        <v/>
      </c>
      <c r="CO17" s="10">
        <f>IFERROR(SMALL($CG$2:CG17,8),"")</f>
        <v/>
      </c>
      <c r="CP17" s="10">
        <f>IFERROR(INDEX($CV$2:$CV$14,MATCH(COUNT($CG$2:CG17),$CU$2:$CU$14,1)),"")</f>
        <v/>
      </c>
      <c r="CQ17" s="10">
        <f>IFERROR(INDEX($CW$2:$CW$14,MATCH(COUNT($CG$2:CG17),$CU$2:$CU$14,1)),"")</f>
        <v/>
      </c>
      <c r="CR17" s="11">
        <f>IF(BK17="Included",INT((AVERAGE(OFFSET(CH17,0,0,1,CP17))+CQ17)*10+0.5)/10,BL17)</f>
        <v/>
      </c>
    </row>
    <row r="18">
      <c r="A18" s="12" t="n"/>
      <c r="B18" s="16" t="n"/>
      <c r="C18" s="12" t="n"/>
      <c r="D18" s="12" t="n"/>
      <c r="E18" s="12" t="n"/>
      <c r="F18" s="12" t="n"/>
      <c r="G18" s="12" t="n"/>
      <c r="H18" s="12" t="n"/>
      <c r="I18" s="12" t="n"/>
      <c r="J18" s="12" t="n"/>
      <c r="K18" s="12" t="n"/>
      <c r="L18" s="12" t="n"/>
      <c r="M18" s="12" t="n"/>
      <c r="N18" s="12" t="n"/>
      <c r="O18" s="12" t="n"/>
      <c r="P18" s="12" t="n"/>
      <c r="Q18" s="12" t="n"/>
      <c r="R18" s="12" t="n"/>
      <c r="S18" s="12" t="n"/>
      <c r="T18" s="12" t="n"/>
      <c r="U18" s="12" t="n"/>
      <c r="V18" s="12" t="n"/>
      <c r="W18" s="12" t="n"/>
      <c r="X18" s="12" t="n"/>
      <c r="Y18" s="12" t="n"/>
      <c r="Z18" s="12" t="n"/>
      <c r="AA18" s="12" t="n"/>
      <c r="AB18" s="12" t="n"/>
      <c r="AC18" s="12" t="n"/>
      <c r="AD18" s="12" t="n"/>
      <c r="AE18" s="12" t="n"/>
      <c r="AF18" s="12" t="n"/>
      <c r="AG18" s="12" t="n"/>
      <c r="AH18" s="12" t="n"/>
      <c r="AI18" s="12" t="n"/>
      <c r="AJ18" s="12" t="n"/>
      <c r="AK18" s="12" t="n"/>
      <c r="AL18" s="12" t="n"/>
      <c r="AM18" s="12" t="n"/>
      <c r="AN18" s="12" t="n"/>
      <c r="AO18" s="12" t="n"/>
      <c r="AP18" s="12" t="n"/>
      <c r="AQ18" s="12" t="n"/>
      <c r="AR18" s="12" t="n"/>
      <c r="AS18" s="12" t="n"/>
      <c r="AT18" s="12" t="n"/>
      <c r="AU18" s="12" t="n"/>
      <c r="AV18" s="12" t="n"/>
      <c r="AW18" s="12" t="n"/>
      <c r="AX18" s="12" t="n"/>
      <c r="AY18" s="12" t="n"/>
      <c r="AZ18" s="12" t="n"/>
      <c r="BA18" s="12" t="n"/>
      <c r="BB18" s="12" t="n"/>
      <c r="BC18" s="12" t="n"/>
      <c r="BD18" s="12" t="n"/>
      <c r="BE18" s="12" t="n"/>
      <c r="BF18" s="12" t="n"/>
      <c r="BG18" s="12" t="n"/>
      <c r="BH18" s="12" t="n"/>
      <c r="BI18" s="10">
        <f>G18+J18+M18+P18+S18+V18+Y18+AB18+AE18+AH18+AK18+AN18+AQ18+AT18+AW18+AZ18+BC18+BF18</f>
        <v/>
      </c>
      <c r="BJ18" s="10">
        <f>ISNUMBER(I18)+ISNUMBER(L18)+ISNUMBER(O18)+ISNUMBER(R18)+ISNUMBER(U18)+ISNUMBER(X18)+ISNUMBER(AA18)+ISNUMBER(AD18)+ISNUMBER(AG18)+ISNUMBER(AJ18)+ISNUMBER(AM18)+ISNUMBER(AP18)+ISNUMBER(AS18)+ISNUMBER(AV18)+ISNUMBER(AY18)+ISNUMBER(BB18)+ISNUMBER(BE18)+ISNUMBER(BH18)</f>
        <v/>
      </c>
      <c r="BK18" s="10">
        <f>IF(BJ18=18,"Included","EXCLUDED - partial round")</f>
        <v/>
      </c>
      <c r="BL18" s="10">
        <f>CR17</f>
        <v/>
      </c>
      <c r="BM18" s="10">
        <f>IF(BL18="","Bootstrap",ROUND(BL18*(E18/113)+(F18-BI18),0))</f>
        <v/>
      </c>
      <c r="BN18" s="10">
        <f>IF(OR(ISBLANK(I18),I18="PU"),"",MIN(I18,IF(BM18="Bootstrap",G18+5,G18+2+IF(BM18&lt;0,-(ROUNDDOWN(ABS(BM18)/18,0)+IF(H18&gt;18-MOD(ABS(BM18),18),1,0)),ROUNDDOWN(BM18/18,0)+IF(H18&lt;=MOD(BM18,18),1,0)))))</f>
        <v/>
      </c>
      <c r="BO18" s="10">
        <f>IF(OR(ISBLANK(L18),L18="PU"),"",MIN(L18,IF(BM18="Bootstrap",J18+5,J18+2+IF(BM18&lt;0,-(ROUNDDOWN(ABS(BM18)/18,0)+IF(K18&gt;18-MOD(ABS(BM18),18),1,0)),ROUNDDOWN(BM18/18,0)+IF(K18&lt;=MOD(BM18,18),1,0)))))</f>
        <v/>
      </c>
      <c r="BP18" s="10">
        <f>IF(OR(ISBLANK(O18),O18="PU"),"",MIN(O18,IF(BM18="Bootstrap",M18+5,M18+2+IF(BM18&lt;0,-(ROUNDDOWN(ABS(BM18)/18,0)+IF(N18&gt;18-MOD(ABS(BM18),18),1,0)),ROUNDDOWN(BM18/18,0)+IF(N18&lt;=MOD(BM18,18),1,0)))))</f>
        <v/>
      </c>
      <c r="BQ18" s="10">
        <f>IF(OR(ISBLANK(R18),R18="PU"),"",MIN(R18,IF(BM18="Bootstrap",P18+5,P18+2+IF(BM18&lt;0,-(ROUNDDOWN(ABS(BM18)/18,0)+IF(Q18&gt;18-MOD(ABS(BM18),18),1,0)),ROUNDDOWN(BM18/18,0)+IF(Q18&lt;=MOD(BM18,18),1,0)))))</f>
        <v/>
      </c>
      <c r="BR18" s="10">
        <f>IF(OR(ISBLANK(U18),U18="PU"),"",MIN(U18,IF(BM18="Bootstrap",S18+5,S18+2+IF(BM18&lt;0,-(ROUNDDOWN(ABS(BM18)/18,0)+IF(T18&gt;18-MOD(ABS(BM18),18),1,0)),ROUNDDOWN(BM18/18,0)+IF(T18&lt;=MOD(BM18,18),1,0)))))</f>
        <v/>
      </c>
      <c r="BS18" s="10">
        <f>IF(OR(ISBLANK(X18),X18="PU"),"",MIN(X18,IF(BM18="Bootstrap",V18+5,V18+2+IF(BM18&lt;0,-(ROUNDDOWN(ABS(BM18)/18,0)+IF(W18&gt;18-MOD(ABS(BM18),18),1,0)),ROUNDDOWN(BM18/18,0)+IF(W18&lt;=MOD(BM18,18),1,0)))))</f>
        <v/>
      </c>
      <c r="BT18" s="10">
        <f>IF(OR(ISBLANK(AA18),AA18="PU"),"",MIN(AA18,IF(BM18="Bootstrap",Y18+5,Y18+2+IF(BM18&lt;0,-(ROUNDDOWN(ABS(BM18)/18,0)+IF(Z18&gt;18-MOD(ABS(BM18),18),1,0)),ROUNDDOWN(BM18/18,0)+IF(Z18&lt;=MOD(BM18,18),1,0)))))</f>
        <v/>
      </c>
      <c r="BU18" s="10">
        <f>IF(OR(ISBLANK(AD18),AD18="PU"),"",MIN(AD18,IF(BM18="Bootstrap",AB18+5,AB18+2+IF(BM18&lt;0,-(ROUNDDOWN(ABS(BM18)/18,0)+IF(AC18&gt;18-MOD(ABS(BM18),18),1,0)),ROUNDDOWN(BM18/18,0)+IF(AC18&lt;=MOD(BM18,18),1,0)))))</f>
        <v/>
      </c>
      <c r="BV18" s="10">
        <f>IF(OR(ISBLANK(AG18),AG18="PU"),"",MIN(AG18,IF(BM18="Bootstrap",AE18+5,AE18+2+IF(BM18&lt;0,-(ROUNDDOWN(ABS(BM18)/18,0)+IF(AF18&gt;18-MOD(ABS(BM18),18),1,0)),ROUNDDOWN(BM18/18,0)+IF(AF18&lt;=MOD(BM18,18),1,0)))))</f>
        <v/>
      </c>
      <c r="BW18" s="10">
        <f>IF(OR(ISBLANK(AJ18),AJ18="PU"),"",MIN(AJ18,IF(BM18="Bootstrap",AH18+5,AH18+2+IF(BM18&lt;0,-(ROUNDDOWN(ABS(BM18)/18,0)+IF(AI18&gt;18-MOD(ABS(BM18),18),1,0)),ROUNDDOWN(BM18/18,0)+IF(AI18&lt;=MOD(BM18,18),1,0)))))</f>
        <v/>
      </c>
      <c r="BX18" s="10">
        <f>IF(OR(ISBLANK(AM18),AM18="PU"),"",MIN(AM18,IF(BM18="Bootstrap",AK18+5,AK18+2+IF(BM18&lt;0,-(ROUNDDOWN(ABS(BM18)/18,0)+IF(AL18&gt;18-MOD(ABS(BM18),18),1,0)),ROUNDDOWN(BM18/18,0)+IF(AL18&lt;=MOD(BM18,18),1,0)))))</f>
        <v/>
      </c>
      <c r="BY18" s="10">
        <f>IF(OR(ISBLANK(AP18),AP18="PU"),"",MIN(AP18,IF(BM18="Bootstrap",AN18+5,AN18+2+IF(BM18&lt;0,-(ROUNDDOWN(ABS(BM18)/18,0)+IF(AO18&gt;18-MOD(ABS(BM18),18),1,0)),ROUNDDOWN(BM18/18,0)+IF(AO18&lt;=MOD(BM18,18),1,0)))))</f>
        <v/>
      </c>
      <c r="BZ18" s="10">
        <f>IF(OR(ISBLANK(AS18),AS18="PU"),"",MIN(AS18,IF(BM18="Bootstrap",AQ18+5,AQ18+2+IF(BM18&lt;0,-(ROUNDDOWN(ABS(BM18)/18,0)+IF(AR18&gt;18-MOD(ABS(BM18),18),1,0)),ROUNDDOWN(BM18/18,0)+IF(AR18&lt;=MOD(BM18,18),1,0)))))</f>
        <v/>
      </c>
      <c r="CA18" s="10">
        <f>IF(OR(ISBLANK(AV18),AV18="PU"),"",MIN(AV18,IF(BM18="Bootstrap",AT18+5,AT18+2+IF(BM18&lt;0,-(ROUNDDOWN(ABS(BM18)/18,0)+IF(AU18&gt;18-MOD(ABS(BM18),18),1,0)),ROUNDDOWN(BM18/18,0)+IF(AU18&lt;=MOD(BM18,18),1,0)))))</f>
        <v/>
      </c>
      <c r="CB18" s="10">
        <f>IF(OR(ISBLANK(AY18),AY18="PU"),"",MIN(AY18,IF(BM18="Bootstrap",AW18+5,AW18+2+IF(BM18&lt;0,-(ROUNDDOWN(ABS(BM18)/18,0)+IF(AX18&gt;18-MOD(ABS(BM18),18),1,0)),ROUNDDOWN(BM18/18,0)+IF(AX18&lt;=MOD(BM18,18),1,0)))))</f>
        <v/>
      </c>
      <c r="CC18" s="10">
        <f>IF(OR(ISBLANK(BB18),BB18="PU"),"",MIN(BB18,IF(BM18="Bootstrap",AZ18+5,AZ18+2+IF(BM18&lt;0,-(ROUNDDOWN(ABS(BM18)/18,0)+IF(BA18&gt;18-MOD(ABS(BM18),18),1,0)),ROUNDDOWN(BM18/18,0)+IF(BA18&lt;=MOD(BM18,18),1,0)))))</f>
        <v/>
      </c>
      <c r="CD18" s="10">
        <f>IF(OR(ISBLANK(BE18),BE18="PU"),"",MIN(BE18,IF(BM18="Bootstrap",BC18+5,BC18+2+IF(BM18&lt;0,-(ROUNDDOWN(ABS(BM18)/18,0)+IF(BD18&gt;18-MOD(ABS(BM18),18),1,0)),ROUNDDOWN(BM18/18,0)+IF(BD18&lt;=MOD(BM18,18),1,0)))))</f>
        <v/>
      </c>
      <c r="CE18" s="10">
        <f>IF(OR(ISBLANK(BH18),BH18="PU"),"",MIN(BH18,IF(BM18="Bootstrap",BF18+5,BF18+2+IF(BM18&lt;0,-(ROUNDDOWN(ABS(BM18)/18,0)+IF(BG18&gt;18-MOD(ABS(BM18),18),1,0)),ROUNDDOWN(BM18/18,0)+IF(BG18&lt;=MOD(BM18,18),1,0)))))</f>
        <v/>
      </c>
      <c r="CF18" s="10">
        <f>SUM(BN18:CE18)</f>
        <v/>
      </c>
      <c r="CG18" s="10">
        <f>IF(BK18="Included",INT((113/E18)*(CF18-F18)*10+0.5)/10,"")</f>
        <v/>
      </c>
      <c r="CH18" s="10">
        <f>IFERROR(SMALL($CG$2:CG18,1),"")</f>
        <v/>
      </c>
      <c r="CI18" s="10">
        <f>IFERROR(SMALL($CG$2:CG18,2),"")</f>
        <v/>
      </c>
      <c r="CJ18" s="10">
        <f>IFERROR(SMALL($CG$2:CG18,3),"")</f>
        <v/>
      </c>
      <c r="CK18" s="10">
        <f>IFERROR(SMALL($CG$2:CG18,4),"")</f>
        <v/>
      </c>
      <c r="CL18" s="10">
        <f>IFERROR(SMALL($CG$2:CG18,5),"")</f>
        <v/>
      </c>
      <c r="CM18" s="10">
        <f>IFERROR(SMALL($CG$2:CG18,6),"")</f>
        <v/>
      </c>
      <c r="CN18" s="10">
        <f>IFERROR(SMALL($CG$2:CG18,7),"")</f>
        <v/>
      </c>
      <c r="CO18" s="10">
        <f>IFERROR(SMALL($CG$2:CG18,8),"")</f>
        <v/>
      </c>
      <c r="CP18" s="10">
        <f>IFERROR(INDEX($CV$2:$CV$14,MATCH(COUNT($CG$2:CG18),$CU$2:$CU$14,1)),"")</f>
        <v/>
      </c>
      <c r="CQ18" s="10">
        <f>IFERROR(INDEX($CW$2:$CW$14,MATCH(COUNT($CG$2:CG18),$CU$2:$CU$14,1)),"")</f>
        <v/>
      </c>
      <c r="CR18" s="11">
        <f>IF(BK18="Included",INT((AVERAGE(OFFSET(CH18,0,0,1,CP18))+CQ18)*10+0.5)/10,BL18)</f>
        <v/>
      </c>
    </row>
    <row r="19">
      <c r="A19" s="12" t="n"/>
      <c r="B19" s="16" t="n"/>
      <c r="C19" s="12" t="n"/>
      <c r="D19" s="12" t="n"/>
      <c r="E19" s="12" t="n"/>
      <c r="F19" s="12" t="n"/>
      <c r="G19" s="12" t="n"/>
      <c r="H19" s="12" t="n"/>
      <c r="I19" s="12" t="n"/>
      <c r="J19" s="12" t="n"/>
      <c r="K19" s="12" t="n"/>
      <c r="L19" s="12" t="n"/>
      <c r="M19" s="12" t="n"/>
      <c r="N19" s="12" t="n"/>
      <c r="O19" s="12" t="n"/>
      <c r="P19" s="12" t="n"/>
      <c r="Q19" s="12" t="n"/>
      <c r="R19" s="12" t="n"/>
      <c r="S19" s="12" t="n"/>
      <c r="T19" s="12" t="n"/>
      <c r="U19" s="12" t="n"/>
      <c r="V19" s="12" t="n"/>
      <c r="W19" s="12" t="n"/>
      <c r="X19" s="12" t="n"/>
      <c r="Y19" s="12" t="n"/>
      <c r="Z19" s="12" t="n"/>
      <c r="AA19" s="12" t="n"/>
      <c r="AB19" s="12" t="n"/>
      <c r="AC19" s="12" t="n"/>
      <c r="AD19" s="12" t="n"/>
      <c r="AE19" s="12" t="n"/>
      <c r="AF19" s="12" t="n"/>
      <c r="AG19" s="12" t="n"/>
      <c r="AH19" s="12" t="n"/>
      <c r="AI19" s="12" t="n"/>
      <c r="AJ19" s="12" t="n"/>
      <c r="AK19" s="12" t="n"/>
      <c r="AL19" s="12" t="n"/>
      <c r="AM19" s="12" t="n"/>
      <c r="AN19" s="12" t="n"/>
      <c r="AO19" s="12" t="n"/>
      <c r="AP19" s="12" t="n"/>
      <c r="AQ19" s="12" t="n"/>
      <c r="AR19" s="12" t="n"/>
      <c r="AS19" s="12" t="n"/>
      <c r="AT19" s="12" t="n"/>
      <c r="AU19" s="12" t="n"/>
      <c r="AV19" s="12" t="n"/>
      <c r="AW19" s="12" t="n"/>
      <c r="AX19" s="12" t="n"/>
      <c r="AY19" s="12" t="n"/>
      <c r="AZ19" s="12" t="n"/>
      <c r="BA19" s="12" t="n"/>
      <c r="BB19" s="12" t="n"/>
      <c r="BC19" s="12" t="n"/>
      <c r="BD19" s="12" t="n"/>
      <c r="BE19" s="12" t="n"/>
      <c r="BF19" s="12" t="n"/>
      <c r="BG19" s="12" t="n"/>
      <c r="BH19" s="12" t="n"/>
      <c r="BI19" s="10">
        <f>G19+J19+M19+P19+S19+V19+Y19+AB19+AE19+AH19+AK19+AN19+AQ19+AT19+AW19+AZ19+BC19+BF19</f>
        <v/>
      </c>
      <c r="BJ19" s="10">
        <f>ISNUMBER(I19)+ISNUMBER(L19)+ISNUMBER(O19)+ISNUMBER(R19)+ISNUMBER(U19)+ISNUMBER(X19)+ISNUMBER(AA19)+ISNUMBER(AD19)+ISNUMBER(AG19)+ISNUMBER(AJ19)+ISNUMBER(AM19)+ISNUMBER(AP19)+ISNUMBER(AS19)+ISNUMBER(AV19)+ISNUMBER(AY19)+ISNUMBER(BB19)+ISNUMBER(BE19)+ISNUMBER(BH19)</f>
        <v/>
      </c>
      <c r="BK19" s="10">
        <f>IF(BJ19=18,"Included","EXCLUDED - partial round")</f>
        <v/>
      </c>
      <c r="BL19" s="10">
        <f>CR18</f>
        <v/>
      </c>
      <c r="BM19" s="10">
        <f>IF(BL19="","Bootstrap",ROUND(BL19*(E19/113)+(F19-BI19),0))</f>
        <v/>
      </c>
      <c r="BN19" s="10">
        <f>IF(OR(ISBLANK(I19),I19="PU"),"",MIN(I19,IF(BM19="Bootstrap",G19+5,G19+2+IF(BM19&lt;0,-(ROUNDDOWN(ABS(BM19)/18,0)+IF(H19&gt;18-MOD(ABS(BM19),18),1,0)),ROUNDDOWN(BM19/18,0)+IF(H19&lt;=MOD(BM19,18),1,0)))))</f>
        <v/>
      </c>
      <c r="BO19" s="10">
        <f>IF(OR(ISBLANK(L19),L19="PU"),"",MIN(L19,IF(BM19="Bootstrap",J19+5,J19+2+IF(BM19&lt;0,-(ROUNDDOWN(ABS(BM19)/18,0)+IF(K19&gt;18-MOD(ABS(BM19),18),1,0)),ROUNDDOWN(BM19/18,0)+IF(K19&lt;=MOD(BM19,18),1,0)))))</f>
        <v/>
      </c>
      <c r="BP19" s="10">
        <f>IF(OR(ISBLANK(O19),O19="PU"),"",MIN(O19,IF(BM19="Bootstrap",M19+5,M19+2+IF(BM19&lt;0,-(ROUNDDOWN(ABS(BM19)/18,0)+IF(N19&gt;18-MOD(ABS(BM19),18),1,0)),ROUNDDOWN(BM19/18,0)+IF(N19&lt;=MOD(BM19,18),1,0)))))</f>
        <v/>
      </c>
      <c r="BQ19" s="10">
        <f>IF(OR(ISBLANK(R19),R19="PU"),"",MIN(R19,IF(BM19="Bootstrap",P19+5,P19+2+IF(BM19&lt;0,-(ROUNDDOWN(ABS(BM19)/18,0)+IF(Q19&gt;18-MOD(ABS(BM19),18),1,0)),ROUNDDOWN(BM19/18,0)+IF(Q19&lt;=MOD(BM19,18),1,0)))))</f>
        <v/>
      </c>
      <c r="BR19" s="10">
        <f>IF(OR(ISBLANK(U19),U19="PU"),"",MIN(U19,IF(BM19="Bootstrap",S19+5,S19+2+IF(BM19&lt;0,-(ROUNDDOWN(ABS(BM19)/18,0)+IF(T19&gt;18-MOD(ABS(BM19),18),1,0)),ROUNDDOWN(BM19/18,0)+IF(T19&lt;=MOD(BM19,18),1,0)))))</f>
        <v/>
      </c>
      <c r="BS19" s="10">
        <f>IF(OR(ISBLANK(X19),X19="PU"),"",MIN(X19,IF(BM19="Bootstrap",V19+5,V19+2+IF(BM19&lt;0,-(ROUNDDOWN(ABS(BM19)/18,0)+IF(W19&gt;18-MOD(ABS(BM19),18),1,0)),ROUNDDOWN(BM19/18,0)+IF(W19&lt;=MOD(BM19,18),1,0)))))</f>
        <v/>
      </c>
      <c r="BT19" s="10">
        <f>IF(OR(ISBLANK(AA19),AA19="PU"),"",MIN(AA19,IF(BM19="Bootstrap",Y19+5,Y19+2+IF(BM19&lt;0,-(ROUNDDOWN(ABS(BM19)/18,0)+IF(Z19&gt;18-MOD(ABS(BM19),18),1,0)),ROUNDDOWN(BM19/18,0)+IF(Z19&lt;=MOD(BM19,18),1,0)))))</f>
        <v/>
      </c>
      <c r="BU19" s="10">
        <f>IF(OR(ISBLANK(AD19),AD19="PU"),"",MIN(AD19,IF(BM19="Bootstrap",AB19+5,AB19+2+IF(BM19&lt;0,-(ROUNDDOWN(ABS(BM19)/18,0)+IF(AC19&gt;18-MOD(ABS(BM19),18),1,0)),ROUNDDOWN(BM19/18,0)+IF(AC19&lt;=MOD(BM19,18),1,0)))))</f>
        <v/>
      </c>
      <c r="BV19" s="10">
        <f>IF(OR(ISBLANK(AG19),AG19="PU"),"",MIN(AG19,IF(BM19="Bootstrap",AE19+5,AE19+2+IF(BM19&lt;0,-(ROUNDDOWN(ABS(BM19)/18,0)+IF(AF19&gt;18-MOD(ABS(BM19),18),1,0)),ROUNDDOWN(BM19/18,0)+IF(AF19&lt;=MOD(BM19,18),1,0)))))</f>
        <v/>
      </c>
      <c r="BW19" s="10">
        <f>IF(OR(ISBLANK(AJ19),AJ19="PU"),"",MIN(AJ19,IF(BM19="Bootstrap",AH19+5,AH19+2+IF(BM19&lt;0,-(ROUNDDOWN(ABS(BM19)/18,0)+IF(AI19&gt;18-MOD(ABS(BM19),18),1,0)),ROUNDDOWN(BM19/18,0)+IF(AI19&lt;=MOD(BM19,18),1,0)))))</f>
        <v/>
      </c>
      <c r="BX19" s="10">
        <f>IF(OR(ISBLANK(AM19),AM19="PU"),"",MIN(AM19,IF(BM19="Bootstrap",AK19+5,AK19+2+IF(BM19&lt;0,-(ROUNDDOWN(ABS(BM19)/18,0)+IF(AL19&gt;18-MOD(ABS(BM19),18),1,0)),ROUNDDOWN(BM19/18,0)+IF(AL19&lt;=MOD(BM19,18),1,0)))))</f>
        <v/>
      </c>
      <c r="BY19" s="10">
        <f>IF(OR(ISBLANK(AP19),AP19="PU"),"",MIN(AP19,IF(BM19="Bootstrap",AN19+5,AN19+2+IF(BM19&lt;0,-(ROUNDDOWN(ABS(BM19)/18,0)+IF(AO19&gt;18-MOD(ABS(BM19),18),1,0)),ROUNDDOWN(BM19/18,0)+IF(AO19&lt;=MOD(BM19,18),1,0)))))</f>
        <v/>
      </c>
      <c r="BZ19" s="10">
        <f>IF(OR(ISBLANK(AS19),AS19="PU"),"",MIN(AS19,IF(BM19="Bootstrap",AQ19+5,AQ19+2+IF(BM19&lt;0,-(ROUNDDOWN(ABS(BM19)/18,0)+IF(AR19&gt;18-MOD(ABS(BM19),18),1,0)),ROUNDDOWN(BM19/18,0)+IF(AR19&lt;=MOD(BM19,18),1,0)))))</f>
        <v/>
      </c>
      <c r="CA19" s="10">
        <f>IF(OR(ISBLANK(AV19),AV19="PU"),"",MIN(AV19,IF(BM19="Bootstrap",AT19+5,AT19+2+IF(BM19&lt;0,-(ROUNDDOWN(ABS(BM19)/18,0)+IF(AU19&gt;18-MOD(ABS(BM19),18),1,0)),ROUNDDOWN(BM19/18,0)+IF(AU19&lt;=MOD(BM19,18),1,0)))))</f>
        <v/>
      </c>
      <c r="CB19" s="10">
        <f>IF(OR(ISBLANK(AY19),AY19="PU"),"",MIN(AY19,IF(BM19="Bootstrap",AW19+5,AW19+2+IF(BM19&lt;0,-(ROUNDDOWN(ABS(BM19)/18,0)+IF(AX19&gt;18-MOD(ABS(BM19),18),1,0)),ROUNDDOWN(BM19/18,0)+IF(AX19&lt;=MOD(BM19,18),1,0)))))</f>
        <v/>
      </c>
      <c r="CC19" s="10">
        <f>IF(OR(ISBLANK(BB19),BB19="PU"),"",MIN(BB19,IF(BM19="Bootstrap",AZ19+5,AZ19+2+IF(BM19&lt;0,-(ROUNDDOWN(ABS(BM19)/18,0)+IF(BA19&gt;18-MOD(ABS(BM19),18),1,0)),ROUNDDOWN(BM19/18,0)+IF(BA19&lt;=MOD(BM19,18),1,0)))))</f>
        <v/>
      </c>
      <c r="CD19" s="10">
        <f>IF(OR(ISBLANK(BE19),BE19="PU"),"",MIN(BE19,IF(BM19="Bootstrap",BC19+5,BC19+2+IF(BM19&lt;0,-(ROUNDDOWN(ABS(BM19)/18,0)+IF(BD19&gt;18-MOD(ABS(BM19),18),1,0)),ROUNDDOWN(BM19/18,0)+IF(BD19&lt;=MOD(BM19,18),1,0)))))</f>
        <v/>
      </c>
      <c r="CE19" s="10">
        <f>IF(OR(ISBLANK(BH19),BH19="PU"),"",MIN(BH19,IF(BM19="Bootstrap",BF19+5,BF19+2+IF(BM19&lt;0,-(ROUNDDOWN(ABS(BM19)/18,0)+IF(BG19&gt;18-MOD(ABS(BM19),18),1,0)),ROUNDDOWN(BM19/18,0)+IF(BG19&lt;=MOD(BM19,18),1,0)))))</f>
        <v/>
      </c>
      <c r="CF19" s="10">
        <f>SUM(BN19:CE19)</f>
        <v/>
      </c>
      <c r="CG19" s="10">
        <f>IF(BK19="Included",INT((113/E19)*(CF19-F19)*10+0.5)/10,"")</f>
        <v/>
      </c>
      <c r="CH19" s="10">
        <f>IFERROR(SMALL($CG$2:CG19,1),"")</f>
        <v/>
      </c>
      <c r="CI19" s="10">
        <f>IFERROR(SMALL($CG$2:CG19,2),"")</f>
        <v/>
      </c>
      <c r="CJ19" s="10">
        <f>IFERROR(SMALL($CG$2:CG19,3),"")</f>
        <v/>
      </c>
      <c r="CK19" s="10">
        <f>IFERROR(SMALL($CG$2:CG19,4),"")</f>
        <v/>
      </c>
      <c r="CL19" s="10">
        <f>IFERROR(SMALL($CG$2:CG19,5),"")</f>
        <v/>
      </c>
      <c r="CM19" s="10">
        <f>IFERROR(SMALL($CG$2:CG19,6),"")</f>
        <v/>
      </c>
      <c r="CN19" s="10">
        <f>IFERROR(SMALL($CG$2:CG19,7),"")</f>
        <v/>
      </c>
      <c r="CO19" s="10">
        <f>IFERROR(SMALL($CG$2:CG19,8),"")</f>
        <v/>
      </c>
      <c r="CP19" s="10">
        <f>IFERROR(INDEX($CV$2:$CV$14,MATCH(COUNT($CG$2:CG19),$CU$2:$CU$14,1)),"")</f>
        <v/>
      </c>
      <c r="CQ19" s="10">
        <f>IFERROR(INDEX($CW$2:$CW$14,MATCH(COUNT($CG$2:CG19),$CU$2:$CU$14,1)),"")</f>
        <v/>
      </c>
      <c r="CR19" s="11">
        <f>IF(BK19="Included",INT((AVERAGE(OFFSET(CH19,0,0,1,CP19))+CQ19)*10+0.5)/10,BL19)</f>
        <v/>
      </c>
    </row>
    <row r="20">
      <c r="A20" s="12" t="n"/>
      <c r="B20" s="16" t="n"/>
      <c r="C20" s="12" t="n"/>
      <c r="D20" s="12" t="n"/>
      <c r="E20" s="12" t="n"/>
      <c r="F20" s="12" t="n"/>
      <c r="G20" s="12" t="n"/>
      <c r="H20" s="12" t="n"/>
      <c r="I20" s="12" t="n"/>
      <c r="J20" s="12" t="n"/>
      <c r="K20" s="12" t="n"/>
      <c r="L20" s="12" t="n"/>
      <c r="M20" s="12" t="n"/>
      <c r="N20" s="12" t="n"/>
      <c r="O20" s="12" t="n"/>
      <c r="P20" s="12" t="n"/>
      <c r="Q20" s="12" t="n"/>
      <c r="R20" s="12" t="n"/>
      <c r="S20" s="12" t="n"/>
      <c r="T20" s="12" t="n"/>
      <c r="U20" s="12" t="n"/>
      <c r="V20" s="12" t="n"/>
      <c r="W20" s="12" t="n"/>
      <c r="X20" s="12" t="n"/>
      <c r="Y20" s="12" t="n"/>
      <c r="Z20" s="12" t="n"/>
      <c r="AA20" s="12" t="n"/>
      <c r="AB20" s="12" t="n"/>
      <c r="AC20" s="12" t="n"/>
      <c r="AD20" s="12" t="n"/>
      <c r="AE20" s="12" t="n"/>
      <c r="AF20" s="12" t="n"/>
      <c r="AG20" s="12" t="n"/>
      <c r="AH20" s="12" t="n"/>
      <c r="AI20" s="12" t="n"/>
      <c r="AJ20" s="12" t="n"/>
      <c r="AK20" s="12" t="n"/>
      <c r="AL20" s="12" t="n"/>
      <c r="AM20" s="12" t="n"/>
      <c r="AN20" s="12" t="n"/>
      <c r="AO20" s="12" t="n"/>
      <c r="AP20" s="12" t="n"/>
      <c r="AQ20" s="12" t="n"/>
      <c r="AR20" s="12" t="n"/>
      <c r="AS20" s="12" t="n"/>
      <c r="AT20" s="12" t="n"/>
      <c r="AU20" s="12" t="n"/>
      <c r="AV20" s="12" t="n"/>
      <c r="AW20" s="12" t="n"/>
      <c r="AX20" s="12" t="n"/>
      <c r="AY20" s="12" t="n"/>
      <c r="AZ20" s="12" t="n"/>
      <c r="BA20" s="12" t="n"/>
      <c r="BB20" s="12" t="n"/>
      <c r="BC20" s="12" t="n"/>
      <c r="BD20" s="12" t="n"/>
      <c r="BE20" s="12" t="n"/>
      <c r="BF20" s="12" t="n"/>
      <c r="BG20" s="12" t="n"/>
      <c r="BH20" s="12" t="n"/>
      <c r="BI20" s="10">
        <f>G20+J20+M20+P20+S20+V20+Y20+AB20+AE20+AH20+AK20+AN20+AQ20+AT20+AW20+AZ20+BC20+BF20</f>
        <v/>
      </c>
      <c r="BJ20" s="10">
        <f>ISNUMBER(I20)+ISNUMBER(L20)+ISNUMBER(O20)+ISNUMBER(R20)+ISNUMBER(U20)+ISNUMBER(X20)+ISNUMBER(AA20)+ISNUMBER(AD20)+ISNUMBER(AG20)+ISNUMBER(AJ20)+ISNUMBER(AM20)+ISNUMBER(AP20)+ISNUMBER(AS20)+ISNUMBER(AV20)+ISNUMBER(AY20)+ISNUMBER(BB20)+ISNUMBER(BE20)+ISNUMBER(BH20)</f>
        <v/>
      </c>
      <c r="BK20" s="10">
        <f>IF(BJ20=18,"Included","EXCLUDED - partial round")</f>
        <v/>
      </c>
      <c r="BL20" s="10">
        <f>CR19</f>
        <v/>
      </c>
      <c r="BM20" s="10">
        <f>IF(BL20="","Bootstrap",ROUND(BL20*(E20/113)+(F20-BI20),0))</f>
        <v/>
      </c>
      <c r="BN20" s="10">
        <f>IF(OR(ISBLANK(I20),I20="PU"),"",MIN(I20,IF(BM20="Bootstrap",G20+5,G20+2+IF(BM20&lt;0,-(ROUNDDOWN(ABS(BM20)/18,0)+IF(H20&gt;18-MOD(ABS(BM20),18),1,0)),ROUNDDOWN(BM20/18,0)+IF(H20&lt;=MOD(BM20,18),1,0)))))</f>
        <v/>
      </c>
      <c r="BO20" s="10">
        <f>IF(OR(ISBLANK(L20),L20="PU"),"",MIN(L20,IF(BM20="Bootstrap",J20+5,J20+2+IF(BM20&lt;0,-(ROUNDDOWN(ABS(BM20)/18,0)+IF(K20&gt;18-MOD(ABS(BM20),18),1,0)),ROUNDDOWN(BM20/18,0)+IF(K20&lt;=MOD(BM20,18),1,0)))))</f>
        <v/>
      </c>
      <c r="BP20" s="10">
        <f>IF(OR(ISBLANK(O20),O20="PU"),"",MIN(O20,IF(BM20="Bootstrap",M20+5,M20+2+IF(BM20&lt;0,-(ROUNDDOWN(ABS(BM20)/18,0)+IF(N20&gt;18-MOD(ABS(BM20),18),1,0)),ROUNDDOWN(BM20/18,0)+IF(N20&lt;=MOD(BM20,18),1,0)))))</f>
        <v/>
      </c>
      <c r="BQ20" s="10">
        <f>IF(OR(ISBLANK(R20),R20="PU"),"",MIN(R20,IF(BM20="Bootstrap",P20+5,P20+2+IF(BM20&lt;0,-(ROUNDDOWN(ABS(BM20)/18,0)+IF(Q20&gt;18-MOD(ABS(BM20),18),1,0)),ROUNDDOWN(BM20/18,0)+IF(Q20&lt;=MOD(BM20,18),1,0)))))</f>
        <v/>
      </c>
      <c r="BR20" s="10">
        <f>IF(OR(ISBLANK(U20),U20="PU"),"",MIN(U20,IF(BM20="Bootstrap",S20+5,S20+2+IF(BM20&lt;0,-(ROUNDDOWN(ABS(BM20)/18,0)+IF(T20&gt;18-MOD(ABS(BM20),18),1,0)),ROUNDDOWN(BM20/18,0)+IF(T20&lt;=MOD(BM20,18),1,0)))))</f>
        <v/>
      </c>
      <c r="BS20" s="10">
        <f>IF(OR(ISBLANK(X20),X20="PU"),"",MIN(X20,IF(BM20="Bootstrap",V20+5,V20+2+IF(BM20&lt;0,-(ROUNDDOWN(ABS(BM20)/18,0)+IF(W20&gt;18-MOD(ABS(BM20),18),1,0)),ROUNDDOWN(BM20/18,0)+IF(W20&lt;=MOD(BM20,18),1,0)))))</f>
        <v/>
      </c>
      <c r="BT20" s="10">
        <f>IF(OR(ISBLANK(AA20),AA20="PU"),"",MIN(AA20,IF(BM20="Bootstrap",Y20+5,Y20+2+IF(BM20&lt;0,-(ROUNDDOWN(ABS(BM20)/18,0)+IF(Z20&gt;18-MOD(ABS(BM20),18),1,0)),ROUNDDOWN(BM20/18,0)+IF(Z20&lt;=MOD(BM20,18),1,0)))))</f>
        <v/>
      </c>
      <c r="BU20" s="10">
        <f>IF(OR(ISBLANK(AD20),AD20="PU"),"",MIN(AD20,IF(BM20="Bootstrap",AB20+5,AB20+2+IF(BM20&lt;0,-(ROUNDDOWN(ABS(BM20)/18,0)+IF(AC20&gt;18-MOD(ABS(BM20),18),1,0)),ROUNDDOWN(BM20/18,0)+IF(AC20&lt;=MOD(BM20,18),1,0)))))</f>
        <v/>
      </c>
      <c r="BV20" s="10">
        <f>IF(OR(ISBLANK(AG20),AG20="PU"),"",MIN(AG20,IF(BM20="Bootstrap",AE20+5,AE20+2+IF(BM20&lt;0,-(ROUNDDOWN(ABS(BM20)/18,0)+IF(AF20&gt;18-MOD(ABS(BM20),18),1,0)),ROUNDDOWN(BM20/18,0)+IF(AF20&lt;=MOD(BM20,18),1,0)))))</f>
        <v/>
      </c>
      <c r="BW20" s="10">
        <f>IF(OR(ISBLANK(AJ20),AJ20="PU"),"",MIN(AJ20,IF(BM20="Bootstrap",AH20+5,AH20+2+IF(BM20&lt;0,-(ROUNDDOWN(ABS(BM20)/18,0)+IF(AI20&gt;18-MOD(ABS(BM20),18),1,0)),ROUNDDOWN(BM20/18,0)+IF(AI20&lt;=MOD(BM20,18),1,0)))))</f>
        <v/>
      </c>
      <c r="BX20" s="10">
        <f>IF(OR(ISBLANK(AM20),AM20="PU"),"",MIN(AM20,IF(BM20="Bootstrap",AK20+5,AK20+2+IF(BM20&lt;0,-(ROUNDDOWN(ABS(BM20)/18,0)+IF(AL20&gt;18-MOD(ABS(BM20),18),1,0)),ROUNDDOWN(BM20/18,0)+IF(AL20&lt;=MOD(BM20,18),1,0)))))</f>
        <v/>
      </c>
      <c r="BY20" s="10">
        <f>IF(OR(ISBLANK(AP20),AP20="PU"),"",MIN(AP20,IF(BM20="Bootstrap",AN20+5,AN20+2+IF(BM20&lt;0,-(ROUNDDOWN(ABS(BM20)/18,0)+IF(AO20&gt;18-MOD(ABS(BM20),18),1,0)),ROUNDDOWN(BM20/18,0)+IF(AO20&lt;=MOD(BM20,18),1,0)))))</f>
        <v/>
      </c>
      <c r="BZ20" s="10">
        <f>IF(OR(ISBLANK(AS20),AS20="PU"),"",MIN(AS20,IF(BM20="Bootstrap",AQ20+5,AQ20+2+IF(BM20&lt;0,-(ROUNDDOWN(ABS(BM20)/18,0)+IF(AR20&gt;18-MOD(ABS(BM20),18),1,0)),ROUNDDOWN(BM20/18,0)+IF(AR20&lt;=MOD(BM20,18),1,0)))))</f>
        <v/>
      </c>
      <c r="CA20" s="10">
        <f>IF(OR(ISBLANK(AV20),AV20="PU"),"",MIN(AV20,IF(BM20="Bootstrap",AT20+5,AT20+2+IF(BM20&lt;0,-(ROUNDDOWN(ABS(BM20)/18,0)+IF(AU20&gt;18-MOD(ABS(BM20),18),1,0)),ROUNDDOWN(BM20/18,0)+IF(AU20&lt;=MOD(BM20,18),1,0)))))</f>
        <v/>
      </c>
      <c r="CB20" s="10">
        <f>IF(OR(ISBLANK(AY20),AY20="PU"),"",MIN(AY20,IF(BM20="Bootstrap",AW20+5,AW20+2+IF(BM20&lt;0,-(ROUNDDOWN(ABS(BM20)/18,0)+IF(AX20&gt;18-MOD(ABS(BM20),18),1,0)),ROUNDDOWN(BM20/18,0)+IF(AX20&lt;=MOD(BM20,18),1,0)))))</f>
        <v/>
      </c>
      <c r="CC20" s="10">
        <f>IF(OR(ISBLANK(BB20),BB20="PU"),"",MIN(BB20,IF(BM20="Bootstrap",AZ20+5,AZ20+2+IF(BM20&lt;0,-(ROUNDDOWN(ABS(BM20)/18,0)+IF(BA20&gt;18-MOD(ABS(BM20),18),1,0)),ROUNDDOWN(BM20/18,0)+IF(BA20&lt;=MOD(BM20,18),1,0)))))</f>
        <v/>
      </c>
      <c r="CD20" s="10">
        <f>IF(OR(ISBLANK(BE20),BE20="PU"),"",MIN(BE20,IF(BM20="Bootstrap",BC20+5,BC20+2+IF(BM20&lt;0,-(ROUNDDOWN(ABS(BM20)/18,0)+IF(BD20&gt;18-MOD(ABS(BM20),18),1,0)),ROUNDDOWN(BM20/18,0)+IF(BD20&lt;=MOD(BM20,18),1,0)))))</f>
        <v/>
      </c>
      <c r="CE20" s="10">
        <f>IF(OR(ISBLANK(BH20),BH20="PU"),"",MIN(BH20,IF(BM20="Bootstrap",BF20+5,BF20+2+IF(BM20&lt;0,-(ROUNDDOWN(ABS(BM20)/18,0)+IF(BG20&gt;18-MOD(ABS(BM20),18),1,0)),ROUNDDOWN(BM20/18,0)+IF(BG20&lt;=MOD(BM20,18),1,0)))))</f>
        <v/>
      </c>
      <c r="CF20" s="10">
        <f>SUM(BN20:CE20)</f>
        <v/>
      </c>
      <c r="CG20" s="10">
        <f>IF(BK20="Included",INT((113/E20)*(CF20-F20)*10+0.5)/10,"")</f>
        <v/>
      </c>
      <c r="CH20" s="10">
        <f>IFERROR(SMALL($CG$2:CG20,1),"")</f>
        <v/>
      </c>
      <c r="CI20" s="10">
        <f>IFERROR(SMALL($CG$2:CG20,2),"")</f>
        <v/>
      </c>
      <c r="CJ20" s="10">
        <f>IFERROR(SMALL($CG$2:CG20,3),"")</f>
        <v/>
      </c>
      <c r="CK20" s="10">
        <f>IFERROR(SMALL($CG$2:CG20,4),"")</f>
        <v/>
      </c>
      <c r="CL20" s="10">
        <f>IFERROR(SMALL($CG$2:CG20,5),"")</f>
        <v/>
      </c>
      <c r="CM20" s="10">
        <f>IFERROR(SMALL($CG$2:CG20,6),"")</f>
        <v/>
      </c>
      <c r="CN20" s="10">
        <f>IFERROR(SMALL($CG$2:CG20,7),"")</f>
        <v/>
      </c>
      <c r="CO20" s="10">
        <f>IFERROR(SMALL($CG$2:CG20,8),"")</f>
        <v/>
      </c>
      <c r="CP20" s="10">
        <f>IFERROR(INDEX($CV$2:$CV$14,MATCH(COUNT($CG$2:CG20),$CU$2:$CU$14,1)),"")</f>
        <v/>
      </c>
      <c r="CQ20" s="10">
        <f>IFERROR(INDEX($CW$2:$CW$14,MATCH(COUNT($CG$2:CG20),$CU$2:$CU$14,1)),"")</f>
        <v/>
      </c>
      <c r="CR20" s="11">
        <f>IF(BK20="Included",INT((AVERAGE(OFFSET(CH20,0,0,1,CP20))+CQ20)*10+0.5)/10,BL20)</f>
        <v/>
      </c>
    </row>
    <row r="21">
      <c r="A21" s="12" t="n"/>
      <c r="B21" s="16" t="n"/>
      <c r="C21" s="12" t="n"/>
      <c r="D21" s="12" t="n"/>
      <c r="E21" s="12" t="n"/>
      <c r="F21" s="12" t="n"/>
      <c r="G21" s="12" t="n"/>
      <c r="H21" s="12" t="n"/>
      <c r="I21" s="12" t="n"/>
      <c r="J21" s="12" t="n"/>
      <c r="K21" s="12" t="n"/>
      <c r="L21" s="12" t="n"/>
      <c r="M21" s="12" t="n"/>
      <c r="N21" s="12" t="n"/>
      <c r="O21" s="12" t="n"/>
      <c r="P21" s="12" t="n"/>
      <c r="Q21" s="12" t="n"/>
      <c r="R21" s="12" t="n"/>
      <c r="S21" s="12" t="n"/>
      <c r="T21" s="12" t="n"/>
      <c r="U21" s="12" t="n"/>
      <c r="V21" s="12" t="n"/>
      <c r="W21" s="12" t="n"/>
      <c r="X21" s="12" t="n"/>
      <c r="Y21" s="12" t="n"/>
      <c r="Z21" s="12" t="n"/>
      <c r="AA21" s="12" t="n"/>
      <c r="AB21" s="12" t="n"/>
      <c r="AC21" s="12" t="n"/>
      <c r="AD21" s="12" t="n"/>
      <c r="AE21" s="12" t="n"/>
      <c r="AF21" s="12" t="n"/>
      <c r="AG21" s="12" t="n"/>
      <c r="AH21" s="12" t="n"/>
      <c r="AI21" s="12" t="n"/>
      <c r="AJ21" s="12" t="n"/>
      <c r="AK21" s="12" t="n"/>
      <c r="AL21" s="12" t="n"/>
      <c r="AM21" s="12" t="n"/>
      <c r="AN21" s="12" t="n"/>
      <c r="AO21" s="12" t="n"/>
      <c r="AP21" s="12" t="n"/>
      <c r="AQ21" s="12" t="n"/>
      <c r="AR21" s="12" t="n"/>
      <c r="AS21" s="12" t="n"/>
      <c r="AT21" s="12" t="n"/>
      <c r="AU21" s="12" t="n"/>
      <c r="AV21" s="12" t="n"/>
      <c r="AW21" s="12" t="n"/>
      <c r="AX21" s="12" t="n"/>
      <c r="AY21" s="12" t="n"/>
      <c r="AZ21" s="12" t="n"/>
      <c r="BA21" s="12" t="n"/>
      <c r="BB21" s="12" t="n"/>
      <c r="BC21" s="12" t="n"/>
      <c r="BD21" s="12" t="n"/>
      <c r="BE21" s="12" t="n"/>
      <c r="BF21" s="12" t="n"/>
      <c r="BG21" s="12" t="n"/>
      <c r="BH21" s="12" t="n"/>
      <c r="BI21" s="10">
        <f>G21+J21+M21+P21+S21+V21+Y21+AB21+AE21+AH21+AK21+AN21+AQ21+AT21+AW21+AZ21+BC21+BF21</f>
        <v/>
      </c>
      <c r="BJ21" s="10">
        <f>ISNUMBER(I21)+ISNUMBER(L21)+ISNUMBER(O21)+ISNUMBER(R21)+ISNUMBER(U21)+ISNUMBER(X21)+ISNUMBER(AA21)+ISNUMBER(AD21)+ISNUMBER(AG21)+ISNUMBER(AJ21)+ISNUMBER(AM21)+ISNUMBER(AP21)+ISNUMBER(AS21)+ISNUMBER(AV21)+ISNUMBER(AY21)+ISNUMBER(BB21)+ISNUMBER(BE21)+ISNUMBER(BH21)</f>
        <v/>
      </c>
      <c r="BK21" s="10">
        <f>IF(BJ21=18,"Included","EXCLUDED - partial round")</f>
        <v/>
      </c>
      <c r="BL21" s="10">
        <f>CR20</f>
        <v/>
      </c>
      <c r="BM21" s="10">
        <f>IF(BL21="","Bootstrap",ROUND(BL21*(E21/113)+(F21-BI21),0))</f>
        <v/>
      </c>
      <c r="BN21" s="10">
        <f>IF(OR(ISBLANK(I21),I21="PU"),"",MIN(I21,IF(BM21="Bootstrap",G21+5,G21+2+IF(BM21&lt;0,-(ROUNDDOWN(ABS(BM21)/18,0)+IF(H21&gt;18-MOD(ABS(BM21),18),1,0)),ROUNDDOWN(BM21/18,0)+IF(H21&lt;=MOD(BM21,18),1,0)))))</f>
        <v/>
      </c>
      <c r="BO21" s="10">
        <f>IF(OR(ISBLANK(L21),L21="PU"),"",MIN(L21,IF(BM21="Bootstrap",J21+5,J21+2+IF(BM21&lt;0,-(ROUNDDOWN(ABS(BM21)/18,0)+IF(K21&gt;18-MOD(ABS(BM21),18),1,0)),ROUNDDOWN(BM21/18,0)+IF(K21&lt;=MOD(BM21,18),1,0)))))</f>
        <v/>
      </c>
      <c r="BP21" s="10">
        <f>IF(OR(ISBLANK(O21),O21="PU"),"",MIN(O21,IF(BM21="Bootstrap",M21+5,M21+2+IF(BM21&lt;0,-(ROUNDDOWN(ABS(BM21)/18,0)+IF(N21&gt;18-MOD(ABS(BM21),18),1,0)),ROUNDDOWN(BM21/18,0)+IF(N21&lt;=MOD(BM21,18),1,0)))))</f>
        <v/>
      </c>
      <c r="BQ21" s="10">
        <f>IF(OR(ISBLANK(R21),R21="PU"),"",MIN(R21,IF(BM21="Bootstrap",P21+5,P21+2+IF(BM21&lt;0,-(ROUNDDOWN(ABS(BM21)/18,0)+IF(Q21&gt;18-MOD(ABS(BM21),18),1,0)),ROUNDDOWN(BM21/18,0)+IF(Q21&lt;=MOD(BM21,18),1,0)))))</f>
        <v/>
      </c>
      <c r="BR21" s="10">
        <f>IF(OR(ISBLANK(U21),U21="PU"),"",MIN(U21,IF(BM21="Bootstrap",S21+5,S21+2+IF(BM21&lt;0,-(ROUNDDOWN(ABS(BM21)/18,0)+IF(T21&gt;18-MOD(ABS(BM21),18),1,0)),ROUNDDOWN(BM21/18,0)+IF(T21&lt;=MOD(BM21,18),1,0)))))</f>
        <v/>
      </c>
      <c r="BS21" s="10">
        <f>IF(OR(ISBLANK(X21),X21="PU"),"",MIN(X21,IF(BM21="Bootstrap",V21+5,V21+2+IF(BM21&lt;0,-(ROUNDDOWN(ABS(BM21)/18,0)+IF(W21&gt;18-MOD(ABS(BM21),18),1,0)),ROUNDDOWN(BM21/18,0)+IF(W21&lt;=MOD(BM21,18),1,0)))))</f>
        <v/>
      </c>
      <c r="BT21" s="10">
        <f>IF(OR(ISBLANK(AA21),AA21="PU"),"",MIN(AA21,IF(BM21="Bootstrap",Y21+5,Y21+2+IF(BM21&lt;0,-(ROUNDDOWN(ABS(BM21)/18,0)+IF(Z21&gt;18-MOD(ABS(BM21),18),1,0)),ROUNDDOWN(BM21/18,0)+IF(Z21&lt;=MOD(BM21,18),1,0)))))</f>
        <v/>
      </c>
      <c r="BU21" s="10">
        <f>IF(OR(ISBLANK(AD21),AD21="PU"),"",MIN(AD21,IF(BM21="Bootstrap",AB21+5,AB21+2+IF(BM21&lt;0,-(ROUNDDOWN(ABS(BM21)/18,0)+IF(AC21&gt;18-MOD(ABS(BM21),18),1,0)),ROUNDDOWN(BM21/18,0)+IF(AC21&lt;=MOD(BM21,18),1,0)))))</f>
        <v/>
      </c>
      <c r="BV21" s="10">
        <f>IF(OR(ISBLANK(AG21),AG21="PU"),"",MIN(AG21,IF(BM21="Bootstrap",AE21+5,AE21+2+IF(BM21&lt;0,-(ROUNDDOWN(ABS(BM21)/18,0)+IF(AF21&gt;18-MOD(ABS(BM21),18),1,0)),ROUNDDOWN(BM21/18,0)+IF(AF21&lt;=MOD(BM21,18),1,0)))))</f>
        <v/>
      </c>
      <c r="BW21" s="10">
        <f>IF(OR(ISBLANK(AJ21),AJ21="PU"),"",MIN(AJ21,IF(BM21="Bootstrap",AH21+5,AH21+2+IF(BM21&lt;0,-(ROUNDDOWN(ABS(BM21)/18,0)+IF(AI21&gt;18-MOD(ABS(BM21),18),1,0)),ROUNDDOWN(BM21/18,0)+IF(AI21&lt;=MOD(BM21,18),1,0)))))</f>
        <v/>
      </c>
      <c r="BX21" s="10">
        <f>IF(OR(ISBLANK(AM21),AM21="PU"),"",MIN(AM21,IF(BM21="Bootstrap",AK21+5,AK21+2+IF(BM21&lt;0,-(ROUNDDOWN(ABS(BM21)/18,0)+IF(AL21&gt;18-MOD(ABS(BM21),18),1,0)),ROUNDDOWN(BM21/18,0)+IF(AL21&lt;=MOD(BM21,18),1,0)))))</f>
        <v/>
      </c>
      <c r="BY21" s="10">
        <f>IF(OR(ISBLANK(AP21),AP21="PU"),"",MIN(AP21,IF(BM21="Bootstrap",AN21+5,AN21+2+IF(BM21&lt;0,-(ROUNDDOWN(ABS(BM21)/18,0)+IF(AO21&gt;18-MOD(ABS(BM21),18),1,0)),ROUNDDOWN(BM21/18,0)+IF(AO21&lt;=MOD(BM21,18),1,0)))))</f>
        <v/>
      </c>
      <c r="BZ21" s="10">
        <f>IF(OR(ISBLANK(AS21),AS21="PU"),"",MIN(AS21,IF(BM21="Bootstrap",AQ21+5,AQ21+2+IF(BM21&lt;0,-(ROUNDDOWN(ABS(BM21)/18,0)+IF(AR21&gt;18-MOD(ABS(BM21),18),1,0)),ROUNDDOWN(BM21/18,0)+IF(AR21&lt;=MOD(BM21,18),1,0)))))</f>
        <v/>
      </c>
      <c r="CA21" s="10">
        <f>IF(OR(ISBLANK(AV21),AV21="PU"),"",MIN(AV21,IF(BM21="Bootstrap",AT21+5,AT21+2+IF(BM21&lt;0,-(ROUNDDOWN(ABS(BM21)/18,0)+IF(AU21&gt;18-MOD(ABS(BM21),18),1,0)),ROUNDDOWN(BM21/18,0)+IF(AU21&lt;=MOD(BM21,18),1,0)))))</f>
        <v/>
      </c>
      <c r="CB21" s="10">
        <f>IF(OR(ISBLANK(AY21),AY21="PU"),"",MIN(AY21,IF(BM21="Bootstrap",AW21+5,AW21+2+IF(BM21&lt;0,-(ROUNDDOWN(ABS(BM21)/18,0)+IF(AX21&gt;18-MOD(ABS(BM21),18),1,0)),ROUNDDOWN(BM21/18,0)+IF(AX21&lt;=MOD(BM21,18),1,0)))))</f>
        <v/>
      </c>
      <c r="CC21" s="10">
        <f>IF(OR(ISBLANK(BB21),BB21="PU"),"",MIN(BB21,IF(BM21="Bootstrap",AZ21+5,AZ21+2+IF(BM21&lt;0,-(ROUNDDOWN(ABS(BM21)/18,0)+IF(BA21&gt;18-MOD(ABS(BM21),18),1,0)),ROUNDDOWN(BM21/18,0)+IF(BA21&lt;=MOD(BM21,18),1,0)))))</f>
        <v/>
      </c>
      <c r="CD21" s="10">
        <f>IF(OR(ISBLANK(BE21),BE21="PU"),"",MIN(BE21,IF(BM21="Bootstrap",BC21+5,BC21+2+IF(BM21&lt;0,-(ROUNDDOWN(ABS(BM21)/18,0)+IF(BD21&gt;18-MOD(ABS(BM21),18),1,0)),ROUNDDOWN(BM21/18,0)+IF(BD21&lt;=MOD(BM21,18),1,0)))))</f>
        <v/>
      </c>
      <c r="CE21" s="10">
        <f>IF(OR(ISBLANK(BH21),BH21="PU"),"",MIN(BH21,IF(BM21="Bootstrap",BF21+5,BF21+2+IF(BM21&lt;0,-(ROUNDDOWN(ABS(BM21)/18,0)+IF(BG21&gt;18-MOD(ABS(BM21),18),1,0)),ROUNDDOWN(BM21/18,0)+IF(BG21&lt;=MOD(BM21,18),1,0)))))</f>
        <v/>
      </c>
      <c r="CF21" s="10">
        <f>SUM(BN21:CE21)</f>
        <v/>
      </c>
      <c r="CG21" s="10">
        <f>IF(BK21="Included",INT((113/E21)*(CF21-F21)*10+0.5)/10,"")</f>
        <v/>
      </c>
      <c r="CH21" s="10">
        <f>IFERROR(SMALL($CG$2:CG21,1),"")</f>
        <v/>
      </c>
      <c r="CI21" s="10">
        <f>IFERROR(SMALL($CG$2:CG21,2),"")</f>
        <v/>
      </c>
      <c r="CJ21" s="10">
        <f>IFERROR(SMALL($CG$2:CG21,3),"")</f>
        <v/>
      </c>
      <c r="CK21" s="10">
        <f>IFERROR(SMALL($CG$2:CG21,4),"")</f>
        <v/>
      </c>
      <c r="CL21" s="10">
        <f>IFERROR(SMALL($CG$2:CG21,5),"")</f>
        <v/>
      </c>
      <c r="CM21" s="10">
        <f>IFERROR(SMALL($CG$2:CG21,6),"")</f>
        <v/>
      </c>
      <c r="CN21" s="10">
        <f>IFERROR(SMALL($CG$2:CG21,7),"")</f>
        <v/>
      </c>
      <c r="CO21" s="10">
        <f>IFERROR(SMALL($CG$2:CG21,8),"")</f>
        <v/>
      </c>
      <c r="CP21" s="10">
        <f>IFERROR(INDEX($CV$2:$CV$14,MATCH(COUNT($CG$2:CG21),$CU$2:$CU$14,1)),"")</f>
        <v/>
      </c>
      <c r="CQ21" s="10">
        <f>IFERROR(INDEX($CW$2:$CW$14,MATCH(COUNT($CG$2:CG21),$CU$2:$CU$14,1)),"")</f>
        <v/>
      </c>
      <c r="CR21" s="11">
        <f>IF(BK21="Included",INT((AVERAGE(OFFSET(CH21,0,0,1,CP21))+CQ21)*10+0.5)/10,BL21)</f>
        <v/>
      </c>
    </row>
    <row r="23">
      <c r="A23" s="14" t="inlineStr">
        <is>
          <t>Blue text = enter your own values. Rows 2-4 are a worked example (leave as a reference, or overwrite). Gold column = your computed Performance Index. Collapse/expand the [+] column groups above row 1 for hole-by-hole detail.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2026-08-24T11:04:35Z</dcterms:created>
  <dcterms:modified xmlns:dcterms="http://purl.org/dc/terms/" xmlns:xsi="http://www.w3.org/2001/XMLSchema-instance" xsi:type="dcterms:W3CDTF">2026-08-27T06:30:20Z</dcterms:modified>
  <cp:lastModifiedBy>Andrew Tinkler</cp:lastModifiedBy>
</cp:coreProperties>
</file>